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Smeda Raspenava - Hejnice\"/>
    </mc:Choice>
  </mc:AlternateContent>
  <bookViews>
    <workbookView xWindow="0" yWindow="0" windowWidth="0" windowHeight="0"/>
  </bookViews>
  <sheets>
    <sheet name="Rekapitulace stavby" sheetId="1" r:id="rId1"/>
    <sheet name="HSV - Odstranění nánosů" sheetId="2" r:id="rId2"/>
    <sheet name="VON - Vedlejší a ostatní ..." sheetId="3" r:id="rId3"/>
    <sheet name="SO 01 - Obnova rovnaniny" sheetId="4" r:id="rId4"/>
    <sheet name="SO 02 - Obnova dna" sheetId="5" r:id="rId5"/>
    <sheet name="SO 03 - Vytvoření předzák..." sheetId="6" r:id="rId6"/>
    <sheet name="SO 04 - Odstranění nánosů" sheetId="7" r:id="rId7"/>
    <sheet name="VON - Vedlejší a ostatní ..._01" sheetId="8" r:id="rId8"/>
    <sheet name="Seznam figur" sheetId="9" r:id="rId9"/>
    <sheet name="Pokyny pro vyplnění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'HSV - Odstranění nánosů'!$C$87:$K$111</definedName>
    <definedName name="_xlnm.Print_Area" localSheetId="1">'HSV - Odstranění nánosů'!$C$4:$J$41,'HSV - Odstranění nánosů'!$C$47:$J$67,'HSV - Odstranění nánosů'!$C$73:$K$111</definedName>
    <definedName name="_xlnm.Print_Titles" localSheetId="1">'HSV - Odstranění nánosů'!$87:$87</definedName>
    <definedName name="_xlnm._FilterDatabase" localSheetId="2" hidden="1">'VON - Vedlejší a ostatní ...'!$C$89:$K$168</definedName>
    <definedName name="_xlnm.Print_Area" localSheetId="2">'VON - Vedlejší a ostatní ...'!$C$4:$J$41,'VON - Vedlejší a ostatní ...'!$C$47:$J$69,'VON - Vedlejší a ostatní ...'!$C$75:$K$168</definedName>
    <definedName name="_xlnm.Print_Titles" localSheetId="2">'VON - Vedlejší a ostatní ...'!$89:$89</definedName>
    <definedName name="_xlnm._FilterDatabase" localSheetId="3" hidden="1">'SO 01 - Obnova rovnaniny'!$C$89:$K$161</definedName>
    <definedName name="_xlnm.Print_Area" localSheetId="3">'SO 01 - Obnova rovnaniny'!$C$4:$J$41,'SO 01 - Obnova rovnaniny'!$C$47:$J$69,'SO 01 - Obnova rovnaniny'!$C$75:$K$161</definedName>
    <definedName name="_xlnm.Print_Titles" localSheetId="3">'SO 01 - Obnova rovnaniny'!$89:$89</definedName>
    <definedName name="_xlnm._FilterDatabase" localSheetId="4" hidden="1">'SO 02 - Obnova dna'!$C$87:$K$97</definedName>
    <definedName name="_xlnm.Print_Area" localSheetId="4">'SO 02 - Obnova dna'!$C$4:$J$41,'SO 02 - Obnova dna'!$C$47:$J$67,'SO 02 - Obnova dna'!$C$73:$K$97</definedName>
    <definedName name="_xlnm.Print_Titles" localSheetId="4">'SO 02 - Obnova dna'!$87:$87</definedName>
    <definedName name="_xlnm._FilterDatabase" localSheetId="5" hidden="1">'SO 03 - Vytvoření předzák...'!$C$90:$K$163</definedName>
    <definedName name="_xlnm.Print_Area" localSheetId="5">'SO 03 - Vytvoření předzák...'!$C$4:$J$41,'SO 03 - Vytvoření předzák...'!$C$47:$J$70,'SO 03 - Vytvoření předzák...'!$C$76:$K$163</definedName>
    <definedName name="_xlnm.Print_Titles" localSheetId="5">'SO 03 - Vytvoření předzák...'!$90:$90</definedName>
    <definedName name="_xlnm._FilterDatabase" localSheetId="6" hidden="1">'SO 04 - Odstranění nánosů'!$C$87:$K$112</definedName>
    <definedName name="_xlnm.Print_Area" localSheetId="6">'SO 04 - Odstranění nánosů'!$C$4:$J$41,'SO 04 - Odstranění nánosů'!$C$47:$J$67,'SO 04 - Odstranění nánosů'!$C$73:$K$112</definedName>
    <definedName name="_xlnm.Print_Titles" localSheetId="6">'SO 04 - Odstranění nánosů'!$87:$87</definedName>
    <definedName name="_xlnm._FilterDatabase" localSheetId="7" hidden="1">'VON - Vedlejší a ostatní ..._01'!$C$89:$K$188</definedName>
    <definedName name="_xlnm.Print_Area" localSheetId="7">'VON - Vedlejší a ostatní ..._01'!$C$4:$J$41,'VON - Vedlejší a ostatní ..._01'!$C$47:$J$69,'VON - Vedlejší a ostatní ..._01'!$C$75:$K$188</definedName>
    <definedName name="_xlnm.Print_Titles" localSheetId="7">'VON - Vedlejší a ostatní ..._01'!$89:$89</definedName>
    <definedName name="_xlnm.Print_Area" localSheetId="8">'Seznam figur'!$C$4:$G$18</definedName>
    <definedName name="_xlnm.Print_Titles" localSheetId="8">'Seznam figur'!$9:$9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D7"/>
  <c i="8" r="J39"/>
  <c r="J38"/>
  <c i="1" r="AY63"/>
  <c i="8" r="J37"/>
  <c i="1" r="AX63"/>
  <c i="8" r="BI186"/>
  <c r="BH186"/>
  <c r="BF186"/>
  <c r="BE186"/>
  <c r="T186"/>
  <c r="R186"/>
  <c r="P186"/>
  <c r="BI182"/>
  <c r="BH182"/>
  <c r="BF182"/>
  <c r="BE182"/>
  <c r="T182"/>
  <c r="R182"/>
  <c r="P182"/>
  <c r="BI177"/>
  <c r="BH177"/>
  <c r="BF177"/>
  <c r="BE177"/>
  <c r="T177"/>
  <c r="R177"/>
  <c r="P177"/>
  <c r="BI173"/>
  <c r="BH173"/>
  <c r="BF173"/>
  <c r="BE173"/>
  <c r="T173"/>
  <c r="R173"/>
  <c r="P173"/>
  <c r="BI163"/>
  <c r="BH163"/>
  <c r="BF163"/>
  <c r="BE163"/>
  <c r="T163"/>
  <c r="R163"/>
  <c r="P163"/>
  <c r="BI160"/>
  <c r="BH160"/>
  <c r="BF160"/>
  <c r="BE160"/>
  <c r="T160"/>
  <c r="R160"/>
  <c r="P160"/>
  <c r="BI157"/>
  <c r="BH157"/>
  <c r="BF157"/>
  <c r="BE157"/>
  <c r="T157"/>
  <c r="R157"/>
  <c r="P157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2"/>
  <c r="BH142"/>
  <c r="BF142"/>
  <c r="BE142"/>
  <c r="T142"/>
  <c r="R142"/>
  <c r="P142"/>
  <c r="BI137"/>
  <c r="BH137"/>
  <c r="BF137"/>
  <c r="BE137"/>
  <c r="T137"/>
  <c r="R137"/>
  <c r="P137"/>
  <c r="BI131"/>
  <c r="BH131"/>
  <c r="BF131"/>
  <c r="BE131"/>
  <c r="T131"/>
  <c r="R131"/>
  <c r="P131"/>
  <c r="BI128"/>
  <c r="BH128"/>
  <c r="BF128"/>
  <c r="BE128"/>
  <c r="T128"/>
  <c r="R128"/>
  <c r="P128"/>
  <c r="BI125"/>
  <c r="BH125"/>
  <c r="BF125"/>
  <c r="BE125"/>
  <c r="T125"/>
  <c r="R125"/>
  <c r="P125"/>
  <c r="BI120"/>
  <c r="BH120"/>
  <c r="BF120"/>
  <c r="BE120"/>
  <c r="T120"/>
  <c r="R120"/>
  <c r="P120"/>
  <c r="BI109"/>
  <c r="BH109"/>
  <c r="BF109"/>
  <c r="BE109"/>
  <c r="T109"/>
  <c r="R109"/>
  <c r="P109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7" r="J39"/>
  <c r="J38"/>
  <c i="1" r="AY62"/>
  <c i="7" r="J37"/>
  <c i="1" r="AX62"/>
  <c i="7" r="BI110"/>
  <c r="BH110"/>
  <c r="BF110"/>
  <c r="BE110"/>
  <c r="T110"/>
  <c r="T109"/>
  <c r="R110"/>
  <c r="R109"/>
  <c r="P110"/>
  <c r="P109"/>
  <c r="BI106"/>
  <c r="BH106"/>
  <c r="BF106"/>
  <c r="BE106"/>
  <c r="T106"/>
  <c r="R106"/>
  <c r="P106"/>
  <c r="BI101"/>
  <c r="BH101"/>
  <c r="BF101"/>
  <c r="BE101"/>
  <c r="T101"/>
  <c r="R101"/>
  <c r="P101"/>
  <c r="BI97"/>
  <c r="BH97"/>
  <c r="BF97"/>
  <c r="BE97"/>
  <c r="T97"/>
  <c r="R97"/>
  <c r="P97"/>
  <c r="BI94"/>
  <c r="BH94"/>
  <c r="BF94"/>
  <c r="BE94"/>
  <c r="T94"/>
  <c r="R94"/>
  <c r="P94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6" r="J39"/>
  <c r="J38"/>
  <c i="1" r="AY61"/>
  <c i="6" r="J37"/>
  <c i="1" r="AX61"/>
  <c i="6" r="BI161"/>
  <c r="BH161"/>
  <c r="BF161"/>
  <c r="BE161"/>
  <c r="T161"/>
  <c r="T160"/>
  <c r="R161"/>
  <c r="R160"/>
  <c r="P161"/>
  <c r="P160"/>
  <c r="BI158"/>
  <c r="BH158"/>
  <c r="BF158"/>
  <c r="BE158"/>
  <c r="T158"/>
  <c r="T157"/>
  <c r="R158"/>
  <c r="R157"/>
  <c r="P158"/>
  <c r="P157"/>
  <c r="BI152"/>
  <c r="BH152"/>
  <c r="BF152"/>
  <c r="BE152"/>
  <c r="T152"/>
  <c r="R152"/>
  <c r="P152"/>
  <c r="BI147"/>
  <c r="BH147"/>
  <c r="BF147"/>
  <c r="BE147"/>
  <c r="T147"/>
  <c r="R147"/>
  <c r="P147"/>
  <c r="BI142"/>
  <c r="BH142"/>
  <c r="BF142"/>
  <c r="BE142"/>
  <c r="T142"/>
  <c r="R142"/>
  <c r="P142"/>
  <c r="BI138"/>
  <c r="BH138"/>
  <c r="BF138"/>
  <c r="BE138"/>
  <c r="T138"/>
  <c r="R138"/>
  <c r="P138"/>
  <c r="BI132"/>
  <c r="BH132"/>
  <c r="BF132"/>
  <c r="BE132"/>
  <c r="T132"/>
  <c r="R132"/>
  <c r="P132"/>
  <c r="BI129"/>
  <c r="BH129"/>
  <c r="BF129"/>
  <c r="BE129"/>
  <c r="T129"/>
  <c r="R129"/>
  <c r="P129"/>
  <c r="BI124"/>
  <c r="BH124"/>
  <c r="BF124"/>
  <c r="BE124"/>
  <c r="T124"/>
  <c r="R124"/>
  <c r="P124"/>
  <c r="BI119"/>
  <c r="BH119"/>
  <c r="BF119"/>
  <c r="BE119"/>
  <c r="T119"/>
  <c r="R119"/>
  <c r="P119"/>
  <c r="BI110"/>
  <c r="BH110"/>
  <c r="BF110"/>
  <c r="BE110"/>
  <c r="T110"/>
  <c r="R110"/>
  <c r="P110"/>
  <c r="BI106"/>
  <c r="BH106"/>
  <c r="BF106"/>
  <c r="BE106"/>
  <c r="T106"/>
  <c r="R106"/>
  <c r="P106"/>
  <c r="BI94"/>
  <c r="BH94"/>
  <c r="BF94"/>
  <c r="BE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5" r="J39"/>
  <c r="J38"/>
  <c i="1" r="AY60"/>
  <c i="5" r="J37"/>
  <c i="1" r="AX60"/>
  <c i="5" r="BI95"/>
  <c r="BH95"/>
  <c r="BF95"/>
  <c r="BE95"/>
  <c r="T95"/>
  <c r="T94"/>
  <c r="R95"/>
  <c r="R94"/>
  <c r="P95"/>
  <c r="P94"/>
  <c r="BI91"/>
  <c r="BH91"/>
  <c r="BF91"/>
  <c r="BE91"/>
  <c r="T91"/>
  <c r="T90"/>
  <c r="T89"/>
  <c r="T88"/>
  <c r="R91"/>
  <c r="R90"/>
  <c r="R89"/>
  <c r="R88"/>
  <c r="P91"/>
  <c r="P90"/>
  <c r="P89"/>
  <c r="P88"/>
  <c i="1" r="AU60"/>
  <c i="5" r="J85"/>
  <c r="J84"/>
  <c r="F84"/>
  <c r="F82"/>
  <c r="E80"/>
  <c r="J59"/>
  <c r="J58"/>
  <c r="F58"/>
  <c r="F56"/>
  <c r="E54"/>
  <c r="J20"/>
  <c r="E20"/>
  <c r="F85"/>
  <c r="J19"/>
  <c r="J14"/>
  <c r="J82"/>
  <c r="E7"/>
  <c r="E76"/>
  <c i="4" r="J39"/>
  <c r="J38"/>
  <c i="1" r="AY59"/>
  <c i="4" r="J37"/>
  <c i="1" r="AX59"/>
  <c i="4" r="BI159"/>
  <c r="BH159"/>
  <c r="BF159"/>
  <c r="BE159"/>
  <c r="T159"/>
  <c r="T158"/>
  <c r="R159"/>
  <c r="R158"/>
  <c r="P159"/>
  <c r="P158"/>
  <c r="BI155"/>
  <c r="BH155"/>
  <c r="BF155"/>
  <c r="BE155"/>
  <c r="T155"/>
  <c r="R155"/>
  <c r="P155"/>
  <c r="BI152"/>
  <c r="BH152"/>
  <c r="BF152"/>
  <c r="BE152"/>
  <c r="T152"/>
  <c r="R152"/>
  <c r="P152"/>
  <c r="BI146"/>
  <c r="BH146"/>
  <c r="BF146"/>
  <c r="BE146"/>
  <c r="T146"/>
  <c r="R146"/>
  <c r="P146"/>
  <c r="BI141"/>
  <c r="BH141"/>
  <c r="BF141"/>
  <c r="BE141"/>
  <c r="T141"/>
  <c r="R141"/>
  <c r="P141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23"/>
  <c r="BH123"/>
  <c r="BF123"/>
  <c r="BE123"/>
  <c r="T123"/>
  <c r="T122"/>
  <c r="R123"/>
  <c r="R122"/>
  <c r="P123"/>
  <c r="P122"/>
  <c r="BI119"/>
  <c r="BH119"/>
  <c r="BF119"/>
  <c r="BE119"/>
  <c r="T119"/>
  <c r="R119"/>
  <c r="P119"/>
  <c r="BI115"/>
  <c r="BH115"/>
  <c r="BF115"/>
  <c r="BE115"/>
  <c r="T115"/>
  <c r="R115"/>
  <c r="P115"/>
  <c r="BI112"/>
  <c r="BH112"/>
  <c r="BF112"/>
  <c r="BE112"/>
  <c r="T112"/>
  <c r="R112"/>
  <c r="P112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3" r="J39"/>
  <c r="J38"/>
  <c i="1" r="AY57"/>
  <c i="3" r="J37"/>
  <c i="1" r="AX57"/>
  <c i="3" r="BI166"/>
  <c r="BH166"/>
  <c r="BF166"/>
  <c r="BE166"/>
  <c r="T166"/>
  <c r="R166"/>
  <c r="P166"/>
  <c r="BI162"/>
  <c r="BH162"/>
  <c r="BF162"/>
  <c r="BE162"/>
  <c r="T162"/>
  <c r="R162"/>
  <c r="P162"/>
  <c r="BI158"/>
  <c r="BH158"/>
  <c r="BF158"/>
  <c r="BE158"/>
  <c r="T158"/>
  <c r="R158"/>
  <c r="P158"/>
  <c r="BI148"/>
  <c r="BH148"/>
  <c r="BF148"/>
  <c r="BE148"/>
  <c r="T148"/>
  <c r="R148"/>
  <c r="P148"/>
  <c r="BI146"/>
  <c r="BH146"/>
  <c r="BF146"/>
  <c r="BE146"/>
  <c r="T146"/>
  <c r="R146"/>
  <c r="P146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4"/>
  <c r="BH134"/>
  <c r="BF134"/>
  <c r="BE134"/>
  <c r="T134"/>
  <c r="R134"/>
  <c r="P134"/>
  <c r="BI129"/>
  <c r="BH129"/>
  <c r="BF129"/>
  <c r="BE129"/>
  <c r="T129"/>
  <c r="R129"/>
  <c r="P129"/>
  <c r="BI123"/>
  <c r="BH123"/>
  <c r="BF123"/>
  <c r="BE123"/>
  <c r="T123"/>
  <c r="R123"/>
  <c r="P123"/>
  <c r="BI117"/>
  <c r="BH117"/>
  <c r="BF117"/>
  <c r="BE117"/>
  <c r="T117"/>
  <c r="R117"/>
  <c r="P117"/>
  <c r="BI114"/>
  <c r="BH114"/>
  <c r="BF114"/>
  <c r="BE114"/>
  <c r="T114"/>
  <c r="R114"/>
  <c r="P114"/>
  <c r="BI111"/>
  <c r="BH111"/>
  <c r="BF111"/>
  <c r="BE111"/>
  <c r="T111"/>
  <c r="R111"/>
  <c r="P111"/>
  <c r="BI106"/>
  <c r="BH106"/>
  <c r="BF106"/>
  <c r="BE106"/>
  <c r="T106"/>
  <c r="R106"/>
  <c r="P106"/>
  <c r="BI93"/>
  <c r="BH93"/>
  <c r="BF93"/>
  <c r="BE93"/>
  <c r="T93"/>
  <c r="R93"/>
  <c r="P93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2" r="J39"/>
  <c r="J38"/>
  <c i="1" r="AY56"/>
  <c i="2" r="J37"/>
  <c i="1" r="AX56"/>
  <c i="2" r="BI109"/>
  <c r="BH109"/>
  <c r="BF109"/>
  <c r="BE109"/>
  <c r="T109"/>
  <c r="T108"/>
  <c r="R109"/>
  <c r="R108"/>
  <c r="P109"/>
  <c r="P108"/>
  <c r="BI105"/>
  <c r="BH105"/>
  <c r="BF105"/>
  <c r="BE105"/>
  <c r="T105"/>
  <c r="R105"/>
  <c r="P105"/>
  <c r="BI101"/>
  <c r="BH101"/>
  <c r="BF101"/>
  <c r="BE101"/>
  <c r="T101"/>
  <c r="R101"/>
  <c r="P101"/>
  <c r="BI97"/>
  <c r="BH97"/>
  <c r="BF97"/>
  <c r="BE97"/>
  <c r="T97"/>
  <c r="R97"/>
  <c r="P97"/>
  <c r="BI94"/>
  <c r="BH94"/>
  <c r="BF94"/>
  <c r="BE94"/>
  <c r="T94"/>
  <c r="R94"/>
  <c r="P94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8" r="BK186"/>
  <c r="J186"/>
  <c r="BK182"/>
  <c r="J182"/>
  <c r="BK177"/>
  <c r="J177"/>
  <c r="BK173"/>
  <c r="J173"/>
  <c r="BK163"/>
  <c r="J163"/>
  <c r="BK160"/>
  <c r="J160"/>
  <c r="BK157"/>
  <c r="J157"/>
  <c r="BK154"/>
  <c r="J154"/>
  <c r="BK151"/>
  <c r="J151"/>
  <c r="BK148"/>
  <c r="J148"/>
  <c r="BK142"/>
  <c r="J142"/>
  <c r="BK137"/>
  <c r="J137"/>
  <c r="BK131"/>
  <c r="J131"/>
  <c r="BK128"/>
  <c r="J128"/>
  <c r="BK125"/>
  <c r="J125"/>
  <c r="BK120"/>
  <c r="J120"/>
  <c r="BK109"/>
  <c r="J109"/>
  <c r="BK93"/>
  <c r="J93"/>
  <c i="7" r="BK110"/>
  <c r="J110"/>
  <c r="BK106"/>
  <c r="J106"/>
  <c r="BK101"/>
  <c r="J101"/>
  <c r="BK97"/>
  <c r="J97"/>
  <c r="BK94"/>
  <c r="J94"/>
  <c r="BK91"/>
  <c r="J91"/>
  <c i="6" r="BK161"/>
  <c r="J161"/>
  <c r="BK158"/>
  <c r="J158"/>
  <c r="BK152"/>
  <c r="J152"/>
  <c r="BK147"/>
  <c r="J147"/>
  <c r="BK142"/>
  <c r="J142"/>
  <c r="BK138"/>
  <c r="J138"/>
  <c r="BK132"/>
  <c r="J132"/>
  <c r="BK129"/>
  <c r="J129"/>
  <c r="BK124"/>
  <c r="J124"/>
  <c r="BK119"/>
  <c r="J119"/>
  <c r="BK110"/>
  <c r="J110"/>
  <c r="BK106"/>
  <c r="J106"/>
  <c r="BK94"/>
  <c r="J94"/>
  <c i="5" r="BK95"/>
  <c r="J95"/>
  <c r="BK91"/>
  <c r="J91"/>
  <c i="4" r="BK159"/>
  <c r="J159"/>
  <c r="BK155"/>
  <c r="J155"/>
  <c r="BK152"/>
  <c r="J152"/>
  <c r="BK146"/>
  <c r="J146"/>
  <c r="BK141"/>
  <c r="J141"/>
  <c r="BK137"/>
  <c r="J137"/>
  <c r="BK134"/>
  <c r="J134"/>
  <c r="BK131"/>
  <c r="J131"/>
  <c r="BK123"/>
  <c r="J123"/>
  <c r="BK119"/>
  <c r="J119"/>
  <c r="BK115"/>
  <c r="J115"/>
  <c r="BK112"/>
  <c r="J112"/>
  <c r="BK108"/>
  <c r="J108"/>
  <c r="BK105"/>
  <c r="J105"/>
  <c r="BK102"/>
  <c r="J102"/>
  <c r="BK99"/>
  <c r="J99"/>
  <c r="BK93"/>
  <c r="J93"/>
  <c i="3" r="BK166"/>
  <c r="J166"/>
  <c r="BK162"/>
  <c r="J162"/>
  <c r="BK158"/>
  <c r="J158"/>
  <c r="BK148"/>
  <c r="J148"/>
  <c r="BK146"/>
  <c r="J146"/>
  <c r="BK143"/>
  <c r="J143"/>
  <c r="BK140"/>
  <c r="J140"/>
  <c r="BK137"/>
  <c r="J137"/>
  <c r="BK134"/>
  <c r="J134"/>
  <c r="BK129"/>
  <c r="J129"/>
  <c r="BK123"/>
  <c r="J123"/>
  <c r="BK117"/>
  <c r="J117"/>
  <c r="BK114"/>
  <c r="J114"/>
  <c r="BK111"/>
  <c r="J111"/>
  <c r="BK106"/>
  <c r="J106"/>
  <c r="BK93"/>
  <c r="J93"/>
  <c i="2" r="BK109"/>
  <c r="J109"/>
  <c r="BK105"/>
  <c r="J105"/>
  <c r="BK101"/>
  <c r="J101"/>
  <c r="BK97"/>
  <c r="J97"/>
  <c r="BK94"/>
  <c r="J94"/>
  <c r="BK91"/>
  <c r="J91"/>
  <c i="1" r="AS58"/>
  <c r="AS55"/>
  <c i="2" l="1" r="BK90"/>
  <c r="J90"/>
  <c r="J65"/>
  <c r="P90"/>
  <c r="P89"/>
  <c r="P88"/>
  <c i="1" r="AU56"/>
  <c i="2" r="R90"/>
  <c r="R89"/>
  <c r="R88"/>
  <c r="T90"/>
  <c r="T89"/>
  <c r="T88"/>
  <c i="3" r="BK92"/>
  <c r="J92"/>
  <c r="J65"/>
  <c r="P92"/>
  <c r="R92"/>
  <c r="T92"/>
  <c r="BK110"/>
  <c r="J110"/>
  <c r="J66"/>
  <c r="P110"/>
  <c r="R110"/>
  <c r="T110"/>
  <c r="BK122"/>
  <c r="J122"/>
  <c r="J67"/>
  <c r="P122"/>
  <c r="R122"/>
  <c r="T122"/>
  <c r="BK133"/>
  <c r="J133"/>
  <c r="J68"/>
  <c r="P133"/>
  <c r="R133"/>
  <c r="T133"/>
  <c i="4" r="BK92"/>
  <c r="J92"/>
  <c r="J65"/>
  <c r="P92"/>
  <c r="R92"/>
  <c r="T92"/>
  <c r="BK130"/>
  <c r="J130"/>
  <c r="J67"/>
  <c r="P130"/>
  <c r="R130"/>
  <c r="T130"/>
  <c i="6" r="BK93"/>
  <c r="J93"/>
  <c r="J65"/>
  <c r="P93"/>
  <c r="R93"/>
  <c r="T93"/>
  <c r="BK118"/>
  <c r="J118"/>
  <c r="J66"/>
  <c r="P118"/>
  <c r="R118"/>
  <c r="T118"/>
  <c r="BK137"/>
  <c r="J137"/>
  <c r="J67"/>
  <c r="P137"/>
  <c r="R137"/>
  <c r="T137"/>
  <c i="7" r="BK90"/>
  <c r="J90"/>
  <c r="J65"/>
  <c r="P90"/>
  <c r="P89"/>
  <c r="P88"/>
  <c i="1" r="AU62"/>
  <c i="7" r="R90"/>
  <c r="R89"/>
  <c r="R88"/>
  <c r="T90"/>
  <c r="T89"/>
  <c r="T88"/>
  <c i="8" r="BK92"/>
  <c r="J92"/>
  <c r="J65"/>
  <c r="P92"/>
  <c r="R92"/>
  <c r="T92"/>
  <c r="BK124"/>
  <c r="J124"/>
  <c r="J66"/>
  <c r="P124"/>
  <c r="R124"/>
  <c r="T124"/>
  <c r="BK136"/>
  <c r="J136"/>
  <c r="J67"/>
  <c r="P136"/>
  <c r="R136"/>
  <c r="T136"/>
  <c r="BK147"/>
  <c r="J147"/>
  <c r="J68"/>
  <c r="P147"/>
  <c r="R147"/>
  <c r="T147"/>
  <c i="2" r="E50"/>
  <c r="J56"/>
  <c r="F59"/>
  <c r="BG91"/>
  <c r="BG94"/>
  <c r="BG97"/>
  <c r="BG101"/>
  <c r="BG105"/>
  <c r="BG109"/>
  <c r="BK108"/>
  <c r="J108"/>
  <c r="J66"/>
  <c i="3" r="E50"/>
  <c r="J56"/>
  <c r="F59"/>
  <c r="BG93"/>
  <c r="BG106"/>
  <c r="BG111"/>
  <c r="BG114"/>
  <c r="BG117"/>
  <c r="BG123"/>
  <c r="BG129"/>
  <c r="BG134"/>
  <c r="BG137"/>
  <c r="BG140"/>
  <c r="BG143"/>
  <c r="BG146"/>
  <c r="BG148"/>
  <c r="BG158"/>
  <c r="BG162"/>
  <c r="BG166"/>
  <c i="4" r="E50"/>
  <c r="J56"/>
  <c r="F59"/>
  <c r="BG93"/>
  <c r="BG99"/>
  <c r="BG102"/>
  <c r="BG105"/>
  <c r="BG108"/>
  <c r="BG112"/>
  <c r="BG115"/>
  <c r="BG119"/>
  <c r="BG123"/>
  <c r="BG131"/>
  <c r="BG134"/>
  <c r="BG137"/>
  <c r="BG141"/>
  <c r="BG146"/>
  <c r="BG152"/>
  <c r="BG155"/>
  <c r="BG159"/>
  <c r="BK122"/>
  <c r="J122"/>
  <c r="J66"/>
  <c r="BK158"/>
  <c r="J158"/>
  <c r="J68"/>
  <c i="5" r="E50"/>
  <c r="J56"/>
  <c r="F59"/>
  <c r="BG91"/>
  <c r="BG95"/>
  <c r="BK90"/>
  <c r="J90"/>
  <c r="J65"/>
  <c r="BK94"/>
  <c r="J94"/>
  <c r="J66"/>
  <c i="6" r="E50"/>
  <c r="J56"/>
  <c r="F59"/>
  <c r="BG94"/>
  <c r="BG106"/>
  <c r="BG110"/>
  <c r="BG119"/>
  <c r="BG124"/>
  <c r="BG129"/>
  <c r="BG132"/>
  <c r="BG138"/>
  <c r="BG142"/>
  <c r="BG147"/>
  <c r="BG152"/>
  <c r="BG158"/>
  <c r="BG161"/>
  <c r="BK157"/>
  <c r="J157"/>
  <c r="J68"/>
  <c r="BK160"/>
  <c r="J160"/>
  <c r="J69"/>
  <c i="7" r="E50"/>
  <c r="J56"/>
  <c r="F59"/>
  <c r="BG91"/>
  <c r="BG94"/>
  <c r="BG97"/>
  <c r="BG101"/>
  <c r="BG106"/>
  <c r="BG110"/>
  <c r="BK109"/>
  <c r="J109"/>
  <c r="J66"/>
  <c i="8" r="E50"/>
  <c r="J56"/>
  <c r="F59"/>
  <c r="BG93"/>
  <c r="BG109"/>
  <c r="BG120"/>
  <c r="BG125"/>
  <c r="BG128"/>
  <c r="BG131"/>
  <c r="BG137"/>
  <c r="BG142"/>
  <c r="BG148"/>
  <c r="BG151"/>
  <c r="BG154"/>
  <c r="BG157"/>
  <c r="BG160"/>
  <c r="BG163"/>
  <c r="BG173"/>
  <c r="BG177"/>
  <c r="BG182"/>
  <c r="BG186"/>
  <c i="2" r="F35"/>
  <c i="1" r="AZ56"/>
  <c i="2" r="J35"/>
  <c i="1" r="AV56"/>
  <c i="2" r="F36"/>
  <c i="1" r="BA56"/>
  <c i="2" r="J36"/>
  <c i="1" r="AW56"/>
  <c i="2" r="F38"/>
  <c i="1" r="BC56"/>
  <c i="2" r="F39"/>
  <c i="1" r="BD56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6" r="F35"/>
  <c i="1" r="AZ61"/>
  <c i="6" r="J35"/>
  <c i="1" r="AV61"/>
  <c i="6" r="F36"/>
  <c i="1" r="BA61"/>
  <c i="6" r="J36"/>
  <c i="1" r="AW61"/>
  <c i="6" r="F38"/>
  <c i="1" r="BC61"/>
  <c i="6" r="F39"/>
  <c i="1" r="BD61"/>
  <c i="7" r="F35"/>
  <c i="1" r="AZ62"/>
  <c i="7" r="J35"/>
  <c i="1" r="AV62"/>
  <c i="7" r="F36"/>
  <c i="1" r="BA62"/>
  <c i="7" r="J36"/>
  <c i="1" r="AW62"/>
  <c i="7" r="F38"/>
  <c i="1" r="BC62"/>
  <c i="7" r="F39"/>
  <c i="1" r="BD62"/>
  <c i="8" r="F35"/>
  <c i="1" r="AZ63"/>
  <c i="8" r="J35"/>
  <c i="1" r="AV63"/>
  <c i="8" r="F36"/>
  <c i="1" r="BA63"/>
  <c i="8" r="J36"/>
  <c i="1" r="AW63"/>
  <c i="8" r="F38"/>
  <c i="1" r="BC63"/>
  <c i="8" r="F39"/>
  <c i="1" r="BD63"/>
  <c r="AS54"/>
  <c i="8" l="1" r="T91"/>
  <c r="T90"/>
  <c r="R91"/>
  <c r="R90"/>
  <c r="P91"/>
  <c r="P90"/>
  <c i="1" r="AU63"/>
  <c i="6" r="T92"/>
  <c r="T91"/>
  <c r="R92"/>
  <c r="R91"/>
  <c r="P92"/>
  <c r="P91"/>
  <c i="1" r="AU61"/>
  <c i="4" r="T91"/>
  <c r="T90"/>
  <c r="R91"/>
  <c r="R90"/>
  <c r="P91"/>
  <c r="P90"/>
  <c i="1" r="AU59"/>
  <c i="3" r="T91"/>
  <c r="T90"/>
  <c r="R91"/>
  <c r="R90"/>
  <c r="P91"/>
  <c r="P90"/>
  <c i="1" r="AU57"/>
  <c i="2" r="BK89"/>
  <c r="J89"/>
  <c r="J64"/>
  <c i="3" r="BK91"/>
  <c r="J91"/>
  <c r="J64"/>
  <c i="4" r="BK91"/>
  <c r="J91"/>
  <c r="J64"/>
  <c i="5" r="BK89"/>
  <c r="J89"/>
  <c r="J64"/>
  <c i="6" r="BK92"/>
  <c r="J92"/>
  <c r="J64"/>
  <c i="7" r="BK89"/>
  <c r="J89"/>
  <c r="J64"/>
  <c i="8" r="BK91"/>
  <c r="J91"/>
  <c r="J64"/>
  <c i="1" r="AU55"/>
  <c r="AT56"/>
  <c r="AT57"/>
  <c r="AT59"/>
  <c r="AT60"/>
  <c r="AT61"/>
  <c r="AT62"/>
  <c r="AT63"/>
  <c r="AZ55"/>
  <c r="AV55"/>
  <c r="BA55"/>
  <c r="AW55"/>
  <c r="BC55"/>
  <c r="AY55"/>
  <c r="BD55"/>
  <c r="AZ58"/>
  <c r="AV58"/>
  <c r="BA58"/>
  <c r="AW58"/>
  <c r="BC58"/>
  <c r="AY58"/>
  <c r="BD58"/>
  <c i="2" r="F37"/>
  <c i="1" r="BB56"/>
  <c i="3" r="F37"/>
  <c i="1" r="BB57"/>
  <c i="4" r="F37"/>
  <c i="1" r="BB59"/>
  <c i="5" r="F37"/>
  <c i="1" r="BB60"/>
  <c i="6" r="F37"/>
  <c i="1" r="BB61"/>
  <c i="7" r="F37"/>
  <c i="1" r="BB62"/>
  <c i="8" r="F37"/>
  <c i="1" r="BB63"/>
  <c i="2" l="1" r="BK88"/>
  <c r="J88"/>
  <c r="J63"/>
  <c i="3" r="BK90"/>
  <c r="J90"/>
  <c r="J63"/>
  <c i="4" r="BK90"/>
  <c r="J90"/>
  <c r="J63"/>
  <c i="5" r="BK88"/>
  <c r="J88"/>
  <c r="J63"/>
  <c i="6" r="BK91"/>
  <c r="J91"/>
  <c r="J63"/>
  <c i="7" r="BK88"/>
  <c r="J88"/>
  <c r="J63"/>
  <c i="8" r="BK90"/>
  <c r="J90"/>
  <c r="J63"/>
  <c i="1" r="BD54"/>
  <c r="W33"/>
  <c r="AT55"/>
  <c r="BB55"/>
  <c r="AX55"/>
  <c r="AT58"/>
  <c r="AU58"/>
  <c r="BB58"/>
  <c r="AX58"/>
  <c r="AZ54"/>
  <c r="W29"/>
  <c r="BA54"/>
  <c r="W30"/>
  <c r="BC54"/>
  <c r="W32"/>
  <c l="1" r="AU54"/>
  <c r="AV54"/>
  <c r="AK29"/>
  <c r="AW54"/>
  <c r="AK30"/>
  <c r="AY54"/>
  <c r="BB54"/>
  <c r="W31"/>
  <c i="2" r="J32"/>
  <c i="1" r="AG56"/>
  <c r="AN56"/>
  <c i="3" r="J32"/>
  <c i="1" r="AG57"/>
  <c r="AN57"/>
  <c i="4" r="J32"/>
  <c i="1" r="AG59"/>
  <c r="AN59"/>
  <c i="5" r="J32"/>
  <c i="1" r="AG60"/>
  <c r="AN60"/>
  <c i="6" r="J32"/>
  <c i="1" r="AG61"/>
  <c r="AN61"/>
  <c i="7" r="J32"/>
  <c i="1" r="AG62"/>
  <c r="AN62"/>
  <c i="8" r="J32"/>
  <c i="1" r="AG63"/>
  <c r="AN63"/>
  <c i="2" l="1" r="J41"/>
  <c i="3" r="J41"/>
  <c i="4" r="J41"/>
  <c i="5" r="J41"/>
  <c i="6" r="J41"/>
  <c i="7" r="J41"/>
  <c i="8" r="J41"/>
  <c i="1" r="AT54"/>
  <c r="AG55"/>
  <c r="AG58"/>
  <c r="AN58"/>
  <c r="AX54"/>
  <c l="1" r="AN55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<sst xmlns="http://schemas.openxmlformats.org/spreadsheetml/2006/main">
  <si>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</si>
  <si>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</si>
  <si>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</si>
  <si>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</si>
  <si>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</si>
  <si>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{8da4aa24-f370-4f04-a633-89d4458f7a10}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</si>
  <si>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</si>
  <si>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</si>
  <si>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</si>
  <si>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</si>
  <si>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</si>
  <si>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</si>
  <si>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</si>
  <si>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</si>
  <si>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HejRasp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</si>
  <si>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</si>
  <si>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</si>
  <si>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Smědá, Raspenava - Hejnice, odstranění povodňových škod</t>
  </si>
  <si>
    <t>KSO:</t>
  </si>
  <si>
    <t/>
  </si>
  <si>
    <t>CC-CZ:</t>
  </si>
  <si>
    <t>Místo:</t>
  </si>
  <si>
    <t>Raspenava, Hejnice</t>
  </si>
  <si>
    <t>Datum:</t>
  </si>
  <si>
    <t>23.1.2026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</si>
  <si>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</si>
  <si>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</si>
  <si>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</si>
  <si>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</si>
  <si>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</si>
  <si>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</si>
  <si>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</si>
  <si>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</si>
  <si>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</si>
  <si>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</si>
  <si>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</si>
  <si>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</si>
  <si>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</si>
  <si>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</si>
  <si>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</si>
  <si>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</si>
  <si>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</si>
  <si>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</si>
  <si>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</si>
  <si>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</si>
  <si>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</si>
  <si>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</si>
  <si>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</si>
  <si>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</si>
  <si>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</si>
  <si>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</si>
  <si>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</si>
  <si>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</si>
  <si>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</si>
  <si>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</si>
  <si>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</si>
  <si>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</si>
  <si>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</si>
  <si>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</si>
  <si>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</si>
  <si>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</si>
  <si>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</si>
  <si>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</si>
  <si>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</si>
  <si>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</si>
  <si>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</si>
  <si>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</si>
  <si>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</si>
  <si>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</si>
  <si>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</si>
  <si>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</si>
  <si>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</si>
  <si>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</si>
  <si>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</si>
  <si>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</si>
  <si>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</si>
  <si>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</si>
  <si>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119251026</t>
  </si>
  <si>
    <t>Smědá, Raspenava, odstranění nánosů v ř. km 30,700 - 31,700</t>
  </si>
  <si>
    <t>STA</t>
  </si>
  <si>
    <t>1</t>
  </si>
  <si>
    <t>{ca39eba8-4aa8-422b-bf8c-99abe2e94e5d}</t>
  </si>
  <si>
    <t>2</t>
  </si>
  <si>
    <t>/</t>
  </si>
  <si>
    <t>HSV</t>
  </si>
  <si>
    <t>Odstranění nánosů</t>
  </si>
  <si>
    <t>Soupis</t>
  </si>
  <si>
    <t>{2b37ddbc-bda4-428e-b46a-bae5d7721c6d}</t>
  </si>
  <si>
    <t>VON</t>
  </si>
  <si>
    <t>Vedlejší a ostatní náklady</t>
  </si>
  <si>
    <t>{036bf8fb-4f12-4398-a6cf-380cdf52bd96}</t>
  </si>
  <si>
    <t>119251027</t>
  </si>
  <si>
    <t>Smědá, Hejnice, obnova koryta v ř. km 36,570 - 37,600</t>
  </si>
  <si>
    <t>{f9f64ba1-8a2a-493b-874a-92aebfb6b65e}</t>
  </si>
  <si>
    <t>SO 01</t>
  </si>
  <si>
    <t>Obnova rovnaniny</t>
  </si>
  <si>
    <t>{72909a96-9d8e-44e2-b557-3da64099aa7d}</t>
  </si>
  <si>
    <t>SO 02</t>
  </si>
  <si>
    <t>Obnova dna</t>
  </si>
  <si>
    <t>{2f4a9a2d-7602-47a4-84a4-9e2b0269a17c}</t>
  </si>
  <si>
    <t>SO 03</t>
  </si>
  <si>
    <t>Vytvoření předzákladu</t>
  </si>
  <si>
    <t>{dc8633bc-6a69-4f73-b961-0e7182b96e6b}</t>
  </si>
  <si>
    <t>SO 04</t>
  </si>
  <si>
    <t>{fef81b71-3fbc-4ac3-b0b5-d0c1201baa91}</t>
  </si>
  <si>
    <t>{d32532d9-beaa-42a2-8f76-c154f72e8d86}</t>
  </si>
  <si>
    <t>KRYCÍ LIST SOUPISU PRACÍ</t>
  </si>
  <si>
    <t>Objekt:</t>
  </si>
  <si>
    <t>119251026 - Smědá, Raspenava, odstranění nánosů v ř. km 30,700 - 31,700</t>
  </si>
  <si>
    <t>Soupis:</t>
  </si>
  <si>
    <t>HSV - Odstranění nánosů</t>
  </si>
  <si>
    <t>Raspenava</t>
  </si>
  <si>
    <t>Ing. Stanislav Winkler, MBA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</si>
  <si>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</si>
  <si>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</si>
  <si>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</si>
  <si>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</si>
  <si>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</si>
  <si>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</si>
  <si>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</si>
  <si>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</si>
  <si>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</si>
  <si>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</si>
  <si>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</si>
  <si>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</si>
  <si>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</si>
  <si>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</si>
  <si>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</si>
  <si>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</si>
  <si>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</si>
  <si>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</si>
  <si>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</si>
  <si>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</si>
  <si>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Práce a dodávky HSV</t>
  </si>
  <si>
    <t>ROZPOCET</t>
  </si>
  <si>
    <t>Zemní práce</t>
  </si>
  <si>
    <t>5</t>
  </si>
  <si>
    <t>K</t>
  </si>
  <si>
    <t>111103202</t>
  </si>
  <si>
    <t>Kosení ve vegetačním období travního porostu středně hustého</t>
  </si>
  <si>
    <t>ha</t>
  </si>
  <si>
    <t>CS ÚRS 2025 01</t>
  </si>
  <si>
    <t>4</t>
  </si>
  <si>
    <t>1066283592</t>
  </si>
  <si>
    <t>PP</t>
  </si>
  <si>
    <t>Kosení travin a vodních rostlin ve vegetačním období travního porostu středně hustého</t>
  </si>
  <si>
    <t>Online PSC</t>
  </si>
  <si>
    <t>https://podminky.urs.cz/item/CS_URS_2025_01/111103202</t>
  </si>
  <si>
    <t>6</t>
  </si>
  <si>
    <t>185803105</t>
  </si>
  <si>
    <t>Shrabání pokoseného travního porostu s odvozem do 20 km</t>
  </si>
  <si>
    <t>2131556167</t>
  </si>
  <si>
    <t>Shrabání pokoseného porostu a organických naplavenin s odvozem do 20 km travního porostu</t>
  </si>
  <si>
    <t>https://podminky.urs.cz/item/CS_URS_2025_01/185803105</t>
  </si>
  <si>
    <t>AGR 01.1.1</t>
  </si>
  <si>
    <t>Vytěžení nánosů</t>
  </si>
  <si>
    <t>m3</t>
  </si>
  <si>
    <t>406278033</t>
  </si>
  <si>
    <t>Vytěžení nánosů běžnou mechanizací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</si>
  <si>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</si>
  <si>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 např. jímky, hrázky a rýhy pro odklon proudu, vysakovací laguny, čerpání vody apod. 
Položka se vztahuje pro jakoukoliv třídu těžitelnosti zeminy i horniny, včetně ručního provádění prací v ochranných pásmech inženýrských sítí a v omezených prostorách, např. pod mosty.</t>
  </si>
  <si>
    <t>VV</t>
  </si>
  <si>
    <t>1840,0</t>
  </si>
  <si>
    <t>AGR 01.1.2</t>
  </si>
  <si>
    <t>Přemístění vytěženého materiálu</t>
  </si>
  <si>
    <t>1787594750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</si>
  <si>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např. poplatek za uložení na meziskládce</t>
  </si>
  <si>
    <t xml:space="preserve">Poznámka k položce:_x000d_
Položka se vztahuje pro jakoukoliv třídu těžitelnosti zeminy i horniny a platí pro výkopek i sypaninu. </t>
  </si>
  <si>
    <t>3</t>
  </si>
  <si>
    <t>AGR 01.1.3</t>
  </si>
  <si>
    <t>Likvidace vytěženého materiálu</t>
  </si>
  <si>
    <t>163995173</t>
  </si>
  <si>
    <t>Likvidace vytěženého materiálu dle platné legislativy, včetně případného poplatku za uložení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</si>
  <si>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</si>
  <si>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VRN5</t>
  </si>
  <si>
    <t>Výzisk celkem</t>
  </si>
  <si>
    <t>AGR 01.1.4</t>
  </si>
  <si>
    <t>Odkup vyzískaného říčního materiálu</t>
  </si>
  <si>
    <t>-8761625</t>
  </si>
  <si>
    <t>Poznámka k položce:_x000d_
V PŘÍPADĚ LIKVIDACE TUTO POLOŽKU NEVYPLŇUJTE!
 Při likvidaci vytěženého materiálu uveďte jednotkovou cenu pouze v položce AGR 01.1.3. Jednotkovou cenu položky AGR 01.1.4 nevyplňujte!
 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</si>
  <si>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</si>
  <si>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</si>
  <si>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</si>
  <si>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</si>
  <si>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</si>
  <si>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</si>
  <si>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</si>
  <si>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</si>
  <si>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</si>
  <si>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</si>
  <si>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</si>
  <si>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Zařízení staveniště</t>
  </si>
  <si>
    <t>soubor</t>
  </si>
  <si>
    <t>1024</t>
  </si>
  <si>
    <t>-648548839</t>
  </si>
  <si>
    <t>Zajištění kompletního zařízení staveniště</t>
  </si>
  <si>
    <t>Poznámka k položce:_x000d_
bude oceněno v adekvátním rozsahu v rámci zakázky Smědá, Raspenava - Hejnice, odstranění povodňových škod</t>
  </si>
  <si>
    <t>zřízení a odstranění všech objektů ZS</t>
  </si>
  <si>
    <t>zřízení a odstranění dočasných komunikací, sjezdů a nájezdů pro realizaci stavby</t>
  </si>
  <si>
    <t>zajištění podmínek pro využívání přístupových komunikací v dohodě s vlastníky nebo správci</t>
  </si>
  <si>
    <t>zřízení a odstranění ochranných opatření proti poškození komunikací</t>
  </si>
  <si>
    <t>zajištění opatření, která zabrání znečištění obvodových ploch staveniště ropnými látkami a jinými škodlivými produkty</t>
  </si>
  <si>
    <t>provedení opatření k dodržení limitů prašnosti a hlučnosti stanovených obecně závaznou vyhláškou</t>
  </si>
  <si>
    <t>aplikace ochranných opatření proti poškození sítí a splnění požadavků správců sítí</t>
  </si>
  <si>
    <t>zajištění ochrany veškeré zeleně na staveništi a jeho blízkosti proti poškození během výstavby</t>
  </si>
  <si>
    <t>na konci všech stavebních prací uvedení použitých pozemků do náležitého stavu</t>
  </si>
  <si>
    <t>0112</t>
  </si>
  <si>
    <t>Zajištění obnovy asfaltové komunikace</t>
  </si>
  <si>
    <t>1368405486</t>
  </si>
  <si>
    <t>Zajištění obnovy stávající příjezdové asfaltové komunikace</t>
  </si>
  <si>
    <t>Obnova stávající příjezdové komunikace při jejím případném porušení</t>
  </si>
  <si>
    <t>02</t>
  </si>
  <si>
    <t>Projektová dokumentace - ostatní náklady</t>
  </si>
  <si>
    <t>0210</t>
  </si>
  <si>
    <t>Vypracování Plánu opatření pro případ havárie</t>
  </si>
  <si>
    <t>kus</t>
  </si>
  <si>
    <t>734008737</t>
  </si>
  <si>
    <t>Vypracování Plánu opatření pro případ havárie a úniku závadných látek (např. ropné produkty, cementové výluhy, odpadní vody z těsnících clon)</t>
  </si>
  <si>
    <t>0221</t>
  </si>
  <si>
    <t>Zpracování povodňového plánu stavby</t>
  </si>
  <si>
    <t>-1091172416</t>
  </si>
  <si>
    <t>Zpracování povodňového plánu stavby dle §71 zákona č. 254/2001 Sb. včetně zajištění schválení příslušnými orgány státní správy a státním podnikem Povodí Labe</t>
  </si>
  <si>
    <t>023</t>
  </si>
  <si>
    <t>Vypracování dokumentace skutečného provedení stavby</t>
  </si>
  <si>
    <t>-1094662924</t>
  </si>
  <si>
    <t>Poznámka k položce:_x000d_
viz Obchodní podmínky pro zhotovení stavby čl. 12.2</t>
  </si>
  <si>
    <t>3 paré + v elektronické podobě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</si>
  <si>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</si>
  <si>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</si>
  <si>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</si>
  <si>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</si>
  <si>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</si>
  <si>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747594886</t>
  </si>
  <si>
    <t>zaměření stavby zpracované ve 2 paré + v elektronické</t>
  </si>
  <si>
    <t>potvrzení splnění parametrů akce</t>
  </si>
  <si>
    <t>průběžné měření pro potřeby fakturace</t>
  </si>
  <si>
    <t>7</t>
  </si>
  <si>
    <t>035</t>
  </si>
  <si>
    <t>Zajištění veškerých geodetických prací souvisejících s realizací díla</t>
  </si>
  <si>
    <t>183695629</t>
  </si>
  <si>
    <t>ověření množství nánosů z PD před odtěžením, vytyčení stavby, ověření polohy hranic pozemků a jiné</t>
  </si>
  <si>
    <t>09</t>
  </si>
  <si>
    <t>Ostatní náklady</t>
  </si>
  <si>
    <t>8</t>
  </si>
  <si>
    <t>037</t>
  </si>
  <si>
    <t>Zajištění písemného souhlasu včech vlastníků a případných uživatelů pozemků dotčených stavbou s konečnou úpravou pozemků po dokončení prací</t>
  </si>
  <si>
    <t>-30787333</t>
  </si>
  <si>
    <t>Zajištění písemného souhlasu všech vlastníků a případných uživatelů pozemků dotčených stavbou s konečnou úpravou pozemků po dokončení prací</t>
  </si>
  <si>
    <t>9</t>
  </si>
  <si>
    <t>0931</t>
  </si>
  <si>
    <t>Provedení pasportizace stávajících nemovitostí (budovy, konstrukce, pozemky), včetně zajištění fotodokumentace současného stavu přístupových komunikací</t>
  </si>
  <si>
    <t>-1173428485</t>
  </si>
  <si>
    <t>10</t>
  </si>
  <si>
    <t>094</t>
  </si>
  <si>
    <t>Vytýčení podzemních zařízení</t>
  </si>
  <si>
    <t>336693630</t>
  </si>
  <si>
    <t>11</t>
  </si>
  <si>
    <t>095</t>
  </si>
  <si>
    <t>Prověření podzemních sítí a zajištění nových vyjádření, pokud před realizací pozbyla platnosti.</t>
  </si>
  <si>
    <t>-1240809031</t>
  </si>
  <si>
    <t>09920r</t>
  </si>
  <si>
    <t>Odlovení rybí obsádky</t>
  </si>
  <si>
    <t>-1505029052</t>
  </si>
  <si>
    <t>Odborné odlovení rybí obsádky z prostoru staveniště</t>
  </si>
  <si>
    <t>13</t>
  </si>
  <si>
    <t>09921r</t>
  </si>
  <si>
    <t>Biologický dozoru</t>
  </si>
  <si>
    <t>-1995052393</t>
  </si>
  <si>
    <t>Zajištění biologického dozoru odborně způsobilou osobou</t>
  </si>
  <si>
    <t>Biologický dozor po dobu výstavby.</t>
  </si>
  <si>
    <t>Zajištění terénního monitoringu staveniště.</t>
  </si>
  <si>
    <t>Sledování výskytu ochranářsky významných organismů.</t>
  </si>
  <si>
    <t>V případě potřeby provedení transferu.</t>
  </si>
  <si>
    <t>Zajištění plnění podmínek orgánu ochrany přírody.</t>
  </si>
  <si>
    <t>Koordinace prací biologického dozoru.</t>
  </si>
  <si>
    <t>Zpracování zprávy o výsledcích biologického dozoru.</t>
  </si>
  <si>
    <t>14</t>
  </si>
  <si>
    <t>0993000</t>
  </si>
  <si>
    <t>Vytvoření plánu BOZP</t>
  </si>
  <si>
    <t>611766958</t>
  </si>
  <si>
    <t>Zajištění vytvoření plánu bezpečnosti a ochrany zdraví při práci</t>
  </si>
  <si>
    <t>Poznámka k položce:_x000d_
Koordinátor bezpečnosti a ochrany zdraví při práci (BOZP) musí při zpracování plánu BOZP a jeho následné koordinaci jednat nestranně a nezávisle na zhotoviteli, a to i v případě, že je jím finančně hrazen. Pro výkon své funkce musí mít zajištěny podmínky, které umožňují rozhodování bez vnějšího ovlivňování, aby nedocházelo ke střetu zájmů. Koordinace BOZP a související dokumentace musí být v souladu se zákonem č. 309/2006 Sb., o zajištění dalších podmínek bezpečnosti a ochrany zdraví při práci, a s ostatními souvisejícími právními předpisy. Koordinátor musí splňovat požadavky odborné způsobilosti stanovené platnou legislativou, včetně příslušné kvalifikace. Zároveň musí být zajištěna transparentnost vztahů mezi koordinátorem, zhotovitelem a stavebníkem tak, aby nebyla ohrožena jeho nestrannost. Koordinátor BOZP nesmí být smluvně vázán způsobem, který by mohl narušit jeho nezávislost nebo omezit jeho rozhodovací pravomoci.</t>
  </si>
  <si>
    <t>15</t>
  </si>
  <si>
    <t>09968</t>
  </si>
  <si>
    <t>Čištění vozovek splachováním vodou povrchu podkladu nebo krytu živičného, betonového nebo dlážděného</t>
  </si>
  <si>
    <t>-176137715</t>
  </si>
  <si>
    <t>Čištění během stavby.</t>
  </si>
  <si>
    <t>16</t>
  </si>
  <si>
    <t>099911</t>
  </si>
  <si>
    <t>Vedení průběžné evidence odpadů</t>
  </si>
  <si>
    <t>-209285709</t>
  </si>
  <si>
    <t>R01</t>
  </si>
  <si>
    <t>Rozebrání původní rovnaniny</t>
  </si>
  <si>
    <t>25,49</t>
  </si>
  <si>
    <t>119251027 - Smědá, Hejnice, obnova koryta v ř. km 36,570 - 37,600</t>
  </si>
  <si>
    <t>SO 01 - Obnova rovnaniny</t>
  </si>
  <si>
    <t>Hejnice</t>
  </si>
  <si>
    <t xml:space="preserve">    3 - Svislé a kompletní konstrukce</t>
  </si>
  <si>
    <t xml:space="preserve">    4 - Vodorovné konstrukce</t>
  </si>
  <si>
    <t xml:space="preserve">    998 - Přesun hmot</t>
  </si>
  <si>
    <t>121151103</t>
  </si>
  <si>
    <t>Sejmutí ornice plochy do 100 m2 tl vrstvy do 200 mm strojně</t>
  </si>
  <si>
    <t>m2</t>
  </si>
  <si>
    <t>CS ÚRS 2025 02</t>
  </si>
  <si>
    <t>64</t>
  </si>
  <si>
    <t>1947664838</t>
  </si>
  <si>
    <t>Sejmutí ornice strojně při souvislé ploše do 100 m2, tl. vrstvy do 200 mm</t>
  </si>
  <si>
    <t>https://podminky.urs.cz/item/CS_URS_2025_02/121151103</t>
  </si>
  <si>
    <t>položka je použitá pro nákup a dopravu ornice pro rozprostření</t>
  </si>
  <si>
    <t>tl. vrstvy 150 mm</t>
  </si>
  <si>
    <t>48,21</t>
  </si>
  <si>
    <t>182351023</t>
  </si>
  <si>
    <t>Rozprostření ornice pl do 100 m2 ve svahu přes 1:5 tl vrstvy do 200 mm strojně</t>
  </si>
  <si>
    <t>1507084891</t>
  </si>
  <si>
    <t>Rozprostření a urovnání ornice ve svahu sklonu přes 1:5 strojně při souvislé ploše do 100 m2, tl. vrstvy do 200 mm</t>
  </si>
  <si>
    <t>https://podminky.urs.cz/item/CS_URS_2025_02/182351023</t>
  </si>
  <si>
    <t>181411121</t>
  </si>
  <si>
    <t>Založení lučního trávníku výsevem pl do 1000 m2 v rovině a ve svahu do 1:5</t>
  </si>
  <si>
    <t>-2121165400</t>
  </si>
  <si>
    <t>Založení trávníku na půdě předem připravené plochy do 1000 m2 výsevem včetně utažení lučního v rovině nebo na svahu do 1:5</t>
  </si>
  <si>
    <t>https://podminky.urs.cz/item/CS_URS_2025_02/181411121</t>
  </si>
  <si>
    <t>M</t>
  </si>
  <si>
    <t>00572472</t>
  </si>
  <si>
    <t>osivo směs travní krajinná-rovinná</t>
  </si>
  <si>
    <t>kg</t>
  </si>
  <si>
    <t>-1635858532</t>
  </si>
  <si>
    <t>48,21 * 0,03 " Přepočtené koeficientem množství</t>
  </si>
  <si>
    <t>114203104</t>
  </si>
  <si>
    <t>Rozebrání záhozů a rovnanin na sucho</t>
  </si>
  <si>
    <t>-370811633</t>
  </si>
  <si>
    <t>Rozebrání dlažeb nebo záhozů s naložením na dopravní prostředek záhozů, rovnanin a soustřeďovacích staveb provedených na sucho</t>
  </si>
  <si>
    <t>https://podminky.urs.cz/item/CS_URS_2025_02/114203104</t>
  </si>
  <si>
    <t>114203201</t>
  </si>
  <si>
    <t>Očištění lomového kamene nebo betonových tvárnic od hlíny nebo písku</t>
  </si>
  <si>
    <t>1210507616</t>
  </si>
  <si>
    <t>Očištění lomového kamene nebo betonových tvárnic získaných při rozebrání dlažeb, záhozů, rovnanin a soustřeďovacích staveb od hlíny nebo písku</t>
  </si>
  <si>
    <t>https://podminky.urs.cz/item/CS_URS_2025_02/114203201</t>
  </si>
  <si>
    <t>124353100</t>
  </si>
  <si>
    <t>Vykopávky pro koryta vodotečí v hornině třídy těžitelnosti II skupiny 4 objem do 100 m3 strojně</t>
  </si>
  <si>
    <t>-1624265219</t>
  </si>
  <si>
    <t>Vykopávky pro koryta vodotečí strojně v hornině třídy těžitelnosti II skupiny 4 do 100 m3</t>
  </si>
  <si>
    <t>https://podminky.urs.cz/item/CS_URS_2025_02/124353100</t>
  </si>
  <si>
    <t>0,48*10,00</t>
  </si>
  <si>
    <t>174151101</t>
  </si>
  <si>
    <t>Zásyp jam, šachet rýh nebo kolem objektů sypaninou se zhutněním</t>
  </si>
  <si>
    <t>508488596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</si>
  <si>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</si>
  <si>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</si>
  <si>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Svislé a kompletní konstrukce</t>
  </si>
  <si>
    <t>321213345</t>
  </si>
  <si>
    <t>Zdivo nadzákladové z lomového kamene vodních staveb obkladní s vyspárováním</t>
  </si>
  <si>
    <t>1671071306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</si>
  <si>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</si>
  <si>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https://podminky.urs.cz/item/CS_URS_2025_02/321213345</t>
  </si>
  <si>
    <t>kolmé navázání rovnaniny na zeď - materiál ostrohranný lomový kámen soklový I. třídy</t>
  </si>
  <si>
    <t>specifikace kamene viz příloha D.1</t>
  </si>
  <si>
    <t xml:space="preserve">délka × šířka × výška / 2 </t>
  </si>
  <si>
    <t>4,70*0,50*2,90/2</t>
  </si>
  <si>
    <t>Vodorovné konstrukce</t>
  </si>
  <si>
    <t>462512270</t>
  </si>
  <si>
    <t>Zához z lomového kamene s proštěrkováním z terénu hmotnost do 200 kg</t>
  </si>
  <si>
    <t>207296791</t>
  </si>
  <si>
    <t>Zához z lomového kamene neupraveného záhozového s proštěrkováním z terénu, hmotnosti jednotlivých kamenů do 200 kg</t>
  </si>
  <si>
    <t>https://podminky.urs.cz/item/CS_URS_2025_02/462512270</t>
  </si>
  <si>
    <t>462519002</t>
  </si>
  <si>
    <t>Příplatek za urovnání ploch záhozu z lomového kamene hmotnost do 200 kg</t>
  </si>
  <si>
    <t>473592624</t>
  </si>
  <si>
    <t>Zához z lomového kamene neupraveného záhozového Příplatek k cenám za urovnání viditelných ploch záhozu z kamene, hmotnosti jednotlivých kamenů do 200 kg</t>
  </si>
  <si>
    <t>https://podminky.urs.cz/item/CS_URS_2025_02/462519002</t>
  </si>
  <si>
    <t>462512370r</t>
  </si>
  <si>
    <t>Zához z místního lomového kamene s proštěrkováním z terénu hmotnost přes 200 do 500 kg</t>
  </si>
  <si>
    <t>-1405451491</t>
  </si>
  <si>
    <t>Zához z místního lomového kamene neupraveného s proštěrkováním z terénu, hmotnosti jednotlivých kamenů přes 200 do 500 kg</t>
  </si>
  <si>
    <t>kámen z koryta vodního toku</t>
  </si>
  <si>
    <t>82,04*0,3</t>
  </si>
  <si>
    <t>462512370</t>
  </si>
  <si>
    <t>Zához z lomového kamene s proštěrkováním z terénu hmotnost přes 200 do 500 kg</t>
  </si>
  <si>
    <t>-227699019</t>
  </si>
  <si>
    <t>Zához z lomového kamene neupraveného záhozového s proštěrkováním z terénu, hmotnosti jednotlivých kamenů přes 200 do 500 kg</t>
  </si>
  <si>
    <t>https://podminky.urs.cz/item/CS_URS_2025_02/462512370</t>
  </si>
  <si>
    <t>zához z nakoupeného materiálu</t>
  </si>
  <si>
    <t>82,04*0,7</t>
  </si>
  <si>
    <t>463212111</t>
  </si>
  <si>
    <t>Rovnanina z lomového kamene upraveného s vyklínováním spár úlomky kamene</t>
  </si>
  <si>
    <t>-609078957</t>
  </si>
  <si>
    <t>Rovnanina z lomového kamene upraveného, tříděného jakékoliv tloušťky rovnaniny s vyklínováním spár a dutin úlomky kamene</t>
  </si>
  <si>
    <t>https://podminky.urs.cz/item/CS_URS_2025_02/463212111</t>
  </si>
  <si>
    <t>pata rovnaniny osazena kameny hmotnosti min. 1000 kg, rovnanina ve svahu z kamenů hmotnosti 200 kg - 500 kg, viz příloha D.2.1</t>
  </si>
  <si>
    <t xml:space="preserve">(rovnanina navázání + rovnanina klín - rovnanina z rozebraného kamene) × 8% ztratné  </t>
  </si>
  <si>
    <t>(42,32+18,84-R01)*1,08</t>
  </si>
  <si>
    <t>463212111r</t>
  </si>
  <si>
    <t>Rovnanina z původního lomového kamene s vyklínováním spár úlomky kamene</t>
  </si>
  <si>
    <t>1216823393</t>
  </si>
  <si>
    <t>Rovnanina z původního lomového kamene jakékoliv tloušťky rovnaniny s vyklínováním spár a dutin úlomky kamene</t>
  </si>
  <si>
    <t>https://podminky.urs.cz/item/CS_URS_2025_02/463212111r</t>
  </si>
  <si>
    <t>463212191</t>
  </si>
  <si>
    <t>Příplatek za vypracováni líce rovnaniny</t>
  </si>
  <si>
    <t>-1341319188</t>
  </si>
  <si>
    <t>Rovnanina z lomového kamene upraveného, tříděného Příplatek k cenám za vypracování líce</t>
  </si>
  <si>
    <t>https://podminky.urs.cz/item/CS_URS_2025_02/463212191</t>
  </si>
  <si>
    <t>998</t>
  </si>
  <si>
    <t>Přesun hmot</t>
  </si>
  <si>
    <t>17</t>
  </si>
  <si>
    <t>998332011</t>
  </si>
  <si>
    <t>Přesun hmot pro úpravy vodních toků a kanály</t>
  </si>
  <si>
    <t>t</t>
  </si>
  <si>
    <t>2128322350</t>
  </si>
  <si>
    <t>Přesun hmot pro úpravy vodních toků a kanály, hráze rybníků apod. dopravní vzdálenost do 500 m</t>
  </si>
  <si>
    <t>https://podminky.urs.cz/item/CS_URS_2025_02/998332011</t>
  </si>
  <si>
    <t>SO 02 - Obnova dna</t>
  </si>
  <si>
    <t>462511370r</t>
  </si>
  <si>
    <t>Zához z lomového kamene bez proštěrkování z terénu hmotnost přes 500 kg do 1000 kg</t>
  </si>
  <si>
    <t>-2008724171</t>
  </si>
  <si>
    <t>Zához z lomového kamene neupraveného záhozového bez proštěrkování z terénu, hmotnosti jednotlivých kamenů přes 500 kg do 1000 kg</t>
  </si>
  <si>
    <t>113,20</t>
  </si>
  <si>
    <t>-1085135673</t>
  </si>
  <si>
    <t>SO 03 - Vytvoření předzákladu</t>
  </si>
  <si>
    <t xml:space="preserve">    9 - Ostatní konstrukce a práce, bourání</t>
  </si>
  <si>
    <t xml:space="preserve">    997 - Přesun sutě</t>
  </si>
  <si>
    <t>11901r</t>
  </si>
  <si>
    <t>Jímkování a převod vody během výstavby</t>
  </si>
  <si>
    <t>-506510687</t>
  </si>
  <si>
    <t>jímkování koryta podélně - průtok převáděn potrubím, nebo nezajímkovanou částí koryta</t>
  </si>
  <si>
    <t>jímkování prováděno po částech dle technologického postupu</t>
  </si>
  <si>
    <t>celková délka hrázek je uvažována 230 m, výška do 2 m</t>
  </si>
  <si>
    <t>v ceně je zahrnuta montáž, demontáž a nákup potřebného materiálu, včetně všech nákladů na provoz</t>
  </si>
  <si>
    <t>opatření paty dočasné konstrukce silničními panely pro zvýšení odolnosti poroti rozplavení</t>
  </si>
  <si>
    <t>dotěsnění provedeno fólií na návodní straně jímek</t>
  </si>
  <si>
    <t>zajištění čerpání vody na dopravní výšku do 10 m průměrný přítok do 500 l/min.</t>
  </si>
  <si>
    <t>zajištění pohotovostní čerpací soupravy pro dopravní výšku do 10 m přítok do 500 l/min.</t>
  </si>
  <si>
    <t>v ceně je zahrnuto i případné potrubí, nebo hadice k čerpadlu pro odvod vyčerpané vody na dostatečnou vzdálenost</t>
  </si>
  <si>
    <t>132351103</t>
  </si>
  <si>
    <t>Hloubení rýh nezapažených š do 800 mm v hornině třídy těžitelnosti II skupiny 4 objem do 100 m3 strojně</t>
  </si>
  <si>
    <t>1327712933</t>
  </si>
  <si>
    <t>Hloubení nezapažených rýh šířky do 800 mm strojně s urovnáním dna do předepsaného profilu a spádu v hornině třídy těžitelnosti II skupiny 4 přes 50 do 100 m3</t>
  </si>
  <si>
    <t>https://podminky.urs.cz/item/CS_URS_2025_02/132351103</t>
  </si>
  <si>
    <t>69,66</t>
  </si>
  <si>
    <t>AGR 01.1.5</t>
  </si>
  <si>
    <t>Likvidace zeminy</t>
  </si>
  <si>
    <t>-268332828</t>
  </si>
  <si>
    <t>Likvidace zeminy dle platné legislativy, včetně případného poplatku za uložení</t>
  </si>
  <si>
    <t>likvidace v souladu se zákonem č. 541/2020 Sb., o odpadech a jeho prováděcími předpisy</t>
  </si>
  <si>
    <t>přemístění výkopku vodorovně i svisle na jakoukoliv vzdálenost</t>
  </si>
  <si>
    <t>veškerá manipulace (přehození, nakládání, překládání, vykládání, skládání apod.)</t>
  </si>
  <si>
    <t>případné náklady spojené s deponováním výkopku např. poplatek za uložení na meziskládce, nebo skládce</t>
  </si>
  <si>
    <t>položka se vztahuje pro jakoukoliv třídu těžitelnosti zeminy i horniny a platí pro výkopek i sypaninu</t>
  </si>
  <si>
    <t>321321116r</t>
  </si>
  <si>
    <t>Konstrukce vodních staveb ze ŽB mrazuvzdorného tř. C 30/37</t>
  </si>
  <si>
    <t>698670409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</si>
  <si>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</si>
  <si>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betonáž bude probíhat s využitím čerpadla s dosahem nad 35 m, případně s pomocí dodatečného čerpadla, nebo bádie</t>
  </si>
  <si>
    <t>předzáklad z betonu C30/37 – XC4, XD2, XF3 – Cl 0,2 – Dmax 22 mm – S3 viz příloha D.3.3 a B</t>
  </si>
  <si>
    <t>96,48</t>
  </si>
  <si>
    <t>321351010</t>
  </si>
  <si>
    <t>Bednění konstrukcí vodních staveb rovinné - zřízení</t>
  </si>
  <si>
    <t>934566612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</si>
  <si>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</si>
  <si>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https://podminky.urs.cz/item/CS_URS_2025_02/321351010</t>
  </si>
  <si>
    <t xml:space="preserve">délka předzákladu × výška bednění + počet čel dilatace × plocha čela dilatace </t>
  </si>
  <si>
    <t>(209,74*0,70+22*0,46)*1,1</t>
  </si>
  <si>
    <t>321352010</t>
  </si>
  <si>
    <t>Bednění konstrukcí vodních staveb rovinné - odstranění</t>
  </si>
  <si>
    <t>1796228574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</si>
  <si>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</si>
  <si>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</si>
  <si>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321366111</t>
  </si>
  <si>
    <t>Výztuž železobetonových konstrukcí vodních staveb z oceli 10 505 D do 12 mm</t>
  </si>
  <si>
    <t>-333376311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</si>
  <si>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</si>
  <si>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https://podminky.urs.cz/item/CS_URS_2025_02/321366111</t>
  </si>
  <si>
    <t>výztuž B500B viz příloha D.3</t>
  </si>
  <si>
    <t>3,241</t>
  </si>
  <si>
    <t>Ostatní konstrukce a práce, bourání</t>
  </si>
  <si>
    <t>953333321</t>
  </si>
  <si>
    <t>PVC těsnící pás do dilatačních spar betonových kcí vnitřní š 240 mm</t>
  </si>
  <si>
    <t>m</t>
  </si>
  <si>
    <t>1404601863</t>
  </si>
  <si>
    <t>PVC těsnící pás do betonových konstrukcí do dilatačních spar vnitřní, pokládaný doprostřed konstrukce mezi výztuž šířky 240 mm</t>
  </si>
  <si>
    <t>https://podminky.urs.cz/item/CS_URS_2025_02/953333321</t>
  </si>
  <si>
    <t>22*1,60+20*9,90+9,64</t>
  </si>
  <si>
    <t>953312122</t>
  </si>
  <si>
    <t>Vložky do svislých dilatačních spár z extrudovaných polystyrénových desek tl. přes 10 do 20 mm</t>
  </si>
  <si>
    <t>-1466953742</t>
  </si>
  <si>
    <t>Vložky svislé do dilatačních spár z polystyrenových desek extrudovaných včetně dodání a osazení, v jakémkoliv zdivu přes 10 do 20 mm</t>
  </si>
  <si>
    <t>https://podminky.urs.cz/item/CS_URS_2025_02/953312122</t>
  </si>
  <si>
    <t>2 × 10 mm XPS</t>
  </si>
  <si>
    <t>20*0,46</t>
  </si>
  <si>
    <t>931994142</t>
  </si>
  <si>
    <t>Těsnění dilatační spáry betonové konstrukce polyuretanovým tmelem do pl 4,0 cm2</t>
  </si>
  <si>
    <t>-2109008046</t>
  </si>
  <si>
    <t>Těsnění spáry betonové konstrukce pásy, profily, tmely tmelem polyuretanovým spáry dilatační do 4,0 cm2</t>
  </si>
  <si>
    <t>https://podminky.urs.cz/item/CS_URS_2025_02/931994142</t>
  </si>
  <si>
    <t>položka je včetně penetračního nátěru, výplňového provazce PE prům. 25 mm viz příloha D.6</t>
  </si>
  <si>
    <t>20*1,70</t>
  </si>
  <si>
    <t>961044111</t>
  </si>
  <si>
    <t>Bourání základů z betonu prostého</t>
  </si>
  <si>
    <t>-217620904</t>
  </si>
  <si>
    <t>https://podminky.urs.cz/item/CS_URS_2025_02/961044111</t>
  </si>
  <si>
    <t>bourání betonu v patě stávající opěrné zdi viz příloha D.3.3</t>
  </si>
  <si>
    <t>9,60</t>
  </si>
  <si>
    <t>997</t>
  </si>
  <si>
    <t>Přesun sutě</t>
  </si>
  <si>
    <t>99729.R02</t>
  </si>
  <si>
    <t>Likvidace stavebního odpadu betonového dle platné legislativy včetně odvozu, uložení a případného poplatku za uložení</t>
  </si>
  <si>
    <t>-429474906</t>
  </si>
  <si>
    <t>1074218490</t>
  </si>
  <si>
    <t>SO 04 - Odstranění nánosů</t>
  </si>
  <si>
    <t>111103201</t>
  </si>
  <si>
    <t>Kosení ve vegetačním období travního porostu řídkého</t>
  </si>
  <si>
    <t>1063164757</t>
  </si>
  <si>
    <t>Kosení travin a vodních rostlin ve vegetačním období travního porostu řídkého</t>
  </si>
  <si>
    <t>https://podminky.urs.cz/item/CS_URS_2025_02/111103201</t>
  </si>
  <si>
    <t>279687741</t>
  </si>
  <si>
    <t>405258203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</si>
  <si>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 např. jímky, hrázky a rýhy pro odklon proudu, vysakovací laguny, čerpání vody apod. 
Položka se vztahuje pro jakoukoliv třídu těžitelnosti zeminy i horniny, včetně ručního provádění prací v ochranných pásmech inženýrských sítí a v omezených prostorách, např. pod mosty._x000d_
Položka obsahuje i veškeré činnosti potřebné pro vyrovnání dna resp. zasypání výmolů v korytě 118,4 m3 těženého materiálu</t>
  </si>
  <si>
    <t>200,00</t>
  </si>
  <si>
    <t>-107383308</t>
  </si>
  <si>
    <t>odstraněný materiál - zásypy</t>
  </si>
  <si>
    <t>200,00-118,40</t>
  </si>
  <si>
    <t>-149461859</t>
  </si>
  <si>
    <t>-259792058</t>
  </si>
  <si>
    <t>Poznámka k položce:_x000d_
V PŘÍPADĚ LIKVIDACE TUTO POLOŽKU NEVYPLŇUJTE! 
Při likvidaci vytěženého materiálu uveďte jednotkovou cenu pouze v položce AGR 01.1.3. Jednotkovou cenu položky AGR 01.1.4 nevyplňujte! 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</si>
  <si>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-1646672129</t>
  </si>
  <si>
    <t>zřízení a odstranění dočasných zpevněných komunikací, sjezdů a nájezdů pro realizaci stavby</t>
  </si>
  <si>
    <t>zřízení a odstranění ochranných opatření a rozepření proti poškození stávajících opěrných zdí dle návrhu zhotovitele</t>
  </si>
  <si>
    <t>aplikace ochranných opatření proti poškození sítí a splnění požadavků správců sítí viz příloha E Dokladová část</t>
  </si>
  <si>
    <t>snesení větví, odstranění náletů nebo stromů, které jsou v příme kolizi s prováděním prací nebo přístupem ke stavbě, včetně případného povolení kácení</t>
  </si>
  <si>
    <t>demontáž a montáž plotů v případě nutnosti přístupu</t>
  </si>
  <si>
    <t>na konci všech stavebních prací uvedení použitých pozemků do náležitého stavu po dohodě s vlastníky (např. zarovnání terénu, osetí)</t>
  </si>
  <si>
    <t>050001000</t>
  </si>
  <si>
    <t>Finanční náklady</t>
  </si>
  <si>
    <t>383506509</t>
  </si>
  <si>
    <t>Plnění podmínek vstupu na soukromé pozemky</t>
  </si>
  <si>
    <t>spojené s využitím p. p. č. 310/23 a 310/24 (Zlámalovi)</t>
  </si>
  <si>
    <t>projekt předpokládá využití až 675 m2</t>
  </si>
  <si>
    <t>SoPPS definuje na dotčených plochách výše uvedených pozemků následující práce:</t>
  </si>
  <si>
    <t>sejmutí ornice strojně tl. vrstvy do 200 mm,</t>
  </si>
  <si>
    <t xml:space="preserve">úprava pláně a vyrovnání výškových rozdílů strojně s doplněním zeminy tl. do 200 mm, </t>
  </si>
  <si>
    <t>rozprostření původní ornice strojně se zhutněním tl. vrstvy do 200 mm,</t>
  </si>
  <si>
    <t>založení trávníku výsevem včetně utažení lučního a dodáním osiva (směs travní univerzál 30 g/m2).</t>
  </si>
  <si>
    <t>Zhotovitel zvolí způsob přístupu a velikost dočasného záboru dle svých možností, zvyklostí, technického a technologického vybavení.</t>
  </si>
  <si>
    <t>-372538908</t>
  </si>
  <si>
    <t>obnova stávající příjezdové komunikace při jejím případném porušení</t>
  </si>
  <si>
    <t>40492194</t>
  </si>
  <si>
    <t>-1474193451</t>
  </si>
  <si>
    <t>585532029</t>
  </si>
  <si>
    <t>-767795503</t>
  </si>
  <si>
    <t>41232583</t>
  </si>
  <si>
    <t>ověření nánosů z PD, vytyčení stavby, ověření polohy hranic pozemků a jiné</t>
  </si>
  <si>
    <t>-1783667053</t>
  </si>
  <si>
    <t>490409207</t>
  </si>
  <si>
    <t>-116089872</t>
  </si>
  <si>
    <t>-1750821114</t>
  </si>
  <si>
    <t>1665036595</t>
  </si>
  <si>
    <t>Poznámka k položce:_x000d_
včetně protokolu o slovení, koordinace s ČRS</t>
  </si>
  <si>
    <t>-1852240682</t>
  </si>
  <si>
    <t>biologický dozor po dobu výstavby</t>
  </si>
  <si>
    <t>zajištění terénního monitoringu staveniště</t>
  </si>
  <si>
    <t>sledování výskytu ochranářsky významných organismů</t>
  </si>
  <si>
    <t>v případě potřeby provedení transferu</t>
  </si>
  <si>
    <t>zajištění plnění podmínek orgánu ochrany přírody</t>
  </si>
  <si>
    <t>koordinace prací biologického dozoru</t>
  </si>
  <si>
    <t>zpracování zprávy o výsledcích biologického dozoru</t>
  </si>
  <si>
    <t>1214692550</t>
  </si>
  <si>
    <t>0994</t>
  </si>
  <si>
    <t>Doklady o kvalitě dle norem a předpisů (rozbory, atesty, zkoušky, revize)</t>
  </si>
  <si>
    <t>1959800589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</si>
  <si>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</si>
  <si>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odběr 2 ks vzorků betonu z odvrtaných jader pro ověření souladu s požadovanými parametry včetně stanovení pevnosti v tlaku od akreditované laboratoře</t>
  </si>
  <si>
    <t>položka zahrnuje sanaci po odvrtech</t>
  </si>
  <si>
    <t>2078366075</t>
  </si>
  <si>
    <t>čištění během stavby</t>
  </si>
  <si>
    <t>18</t>
  </si>
  <si>
    <t>-1100514211</t>
  </si>
  <si>
    <t>SEZNAM FIGUR</t>
  </si>
  <si>
    <t>Výměra</t>
  </si>
  <si>
    <t>119251027/ SO 01</t>
  </si>
  <si>
    <t>Použití figury:</t>
  </si>
  <si>
    <t>119251027/ SO 02</t>
  </si>
  <si>
    <t>V01</t>
  </si>
  <si>
    <t>Výkop pro rovnaninu</t>
  </si>
  <si>
    <t>V02</t>
  </si>
  <si>
    <t>Výkop pro obtokové koryto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</si>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</sst>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03202" TargetMode="External" /><Relationship Id="rId2" Type="http://schemas.openxmlformats.org/officeDocument/2006/relationships/hyperlink" Target="https://podminky.urs.cz/item/CS_URS_2025_01/185803105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1151103" TargetMode="External" /><Relationship Id="rId2" Type="http://schemas.openxmlformats.org/officeDocument/2006/relationships/hyperlink" Target="https://podminky.urs.cz/item/CS_URS_2025_02/182351023" TargetMode="External" /><Relationship Id="rId3" Type="http://schemas.openxmlformats.org/officeDocument/2006/relationships/hyperlink" Target="https://podminky.urs.cz/item/CS_URS_2025_02/181411121" TargetMode="External" /><Relationship Id="rId4" Type="http://schemas.openxmlformats.org/officeDocument/2006/relationships/hyperlink" Target="https://podminky.urs.cz/item/CS_URS_2025_02/114203104" TargetMode="External" /><Relationship Id="rId5" Type="http://schemas.openxmlformats.org/officeDocument/2006/relationships/hyperlink" Target="https://podminky.urs.cz/item/CS_URS_2025_02/114203201" TargetMode="External" /><Relationship Id="rId6" Type="http://schemas.openxmlformats.org/officeDocument/2006/relationships/hyperlink" Target="https://podminky.urs.cz/item/CS_URS_2025_02/124353100" TargetMode="External" /><Relationship Id="rId7" Type="http://schemas.openxmlformats.org/officeDocument/2006/relationships/hyperlink" Target="https://podminky.urs.cz/item/CS_URS_2025_02/174151101" TargetMode="External" /><Relationship Id="rId8" Type="http://schemas.openxmlformats.org/officeDocument/2006/relationships/hyperlink" Target="https://podminky.urs.cz/item/CS_URS_2025_02/321213345" TargetMode="External" /><Relationship Id="rId9" Type="http://schemas.openxmlformats.org/officeDocument/2006/relationships/hyperlink" Target="https://podminky.urs.cz/item/CS_URS_2025_02/462512270" TargetMode="External" /><Relationship Id="rId10" Type="http://schemas.openxmlformats.org/officeDocument/2006/relationships/hyperlink" Target="https://podminky.urs.cz/item/CS_URS_2025_02/462519002" TargetMode="External" /><Relationship Id="rId11" Type="http://schemas.openxmlformats.org/officeDocument/2006/relationships/hyperlink" Target="https://podminky.urs.cz/item/CS_URS_2025_02/462512370" TargetMode="External" /><Relationship Id="rId12" Type="http://schemas.openxmlformats.org/officeDocument/2006/relationships/hyperlink" Target="https://podminky.urs.cz/item/CS_URS_2025_02/463212111" TargetMode="External" /><Relationship Id="rId13" Type="http://schemas.openxmlformats.org/officeDocument/2006/relationships/hyperlink" Target="https://podminky.urs.cz/item/CS_URS_2025_02/463212111r" TargetMode="External" /><Relationship Id="rId14" Type="http://schemas.openxmlformats.org/officeDocument/2006/relationships/hyperlink" Target="https://podminky.urs.cz/item/CS_URS_2025_02/463212191" TargetMode="External" /><Relationship Id="rId15" Type="http://schemas.openxmlformats.org/officeDocument/2006/relationships/hyperlink" Target="https://podminky.urs.cz/item/CS_URS_2025_02/998332011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98332011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2351103" TargetMode="External" /><Relationship Id="rId2" Type="http://schemas.openxmlformats.org/officeDocument/2006/relationships/hyperlink" Target="https://podminky.urs.cz/item/CS_URS_2025_02/321351010" TargetMode="External" /><Relationship Id="rId3" Type="http://schemas.openxmlformats.org/officeDocument/2006/relationships/hyperlink" Target="https://podminky.urs.cz/item/CS_URS_2025_02/321352010" TargetMode="External" /><Relationship Id="rId4" Type="http://schemas.openxmlformats.org/officeDocument/2006/relationships/hyperlink" Target="https://podminky.urs.cz/item/CS_URS_2025_02/321366111" TargetMode="External" /><Relationship Id="rId5" Type="http://schemas.openxmlformats.org/officeDocument/2006/relationships/hyperlink" Target="https://podminky.urs.cz/item/CS_URS_2025_02/953333321" TargetMode="External" /><Relationship Id="rId6" Type="http://schemas.openxmlformats.org/officeDocument/2006/relationships/hyperlink" Target="https://podminky.urs.cz/item/CS_URS_2025_02/953312122" TargetMode="External" /><Relationship Id="rId7" Type="http://schemas.openxmlformats.org/officeDocument/2006/relationships/hyperlink" Target="https://podminky.urs.cz/item/CS_URS_2025_02/931994142" TargetMode="External" /><Relationship Id="rId8" Type="http://schemas.openxmlformats.org/officeDocument/2006/relationships/hyperlink" Target="https://podminky.urs.cz/item/CS_URS_2025_02/961044111" TargetMode="External" /><Relationship Id="rId9" Type="http://schemas.openxmlformats.org/officeDocument/2006/relationships/hyperlink" Target="https://podminky.urs.cz/item/CS_URS_2025_02/998332011" TargetMode="External" /><Relationship Id="rId1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103201" TargetMode="External" /><Relationship Id="rId2" Type="http://schemas.openxmlformats.org/officeDocument/2006/relationships/hyperlink" Target="https://podminky.urs.cz/item/CS_URS_2025_01/185803105" TargetMode="External" /><Relationship Id="rId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27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28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30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43</v>
      </c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5"/>
      <c r="BE37" s="39"/>
    </row>
    <row r="41" s="2" customFormat="1" ht="6.96" customHeight="1">
      <c r="A41" s="39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HejRasp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Smědá, Raspenava - Hejnice, odstranění povodňových škod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3" t="str">
        <f>IF(K8="","",K8)</f>
        <v>Raspenava, Hejnice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4" t="str">
        <f>IF(AN8= "","",AN8)</f>
        <v>23.1.2026</v>
      </c>
      <c r="AN47" s="74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6" t="str">
        <f>IF(E11= "","",E11)</f>
        <v>Povodí Labe,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5" t="str">
        <f>IF(E17="","",E17)</f>
        <v>Povodí Labe, státní podnik</v>
      </c>
      <c r="AN49" s="66"/>
      <c r="AO49" s="66"/>
      <c r="AP49" s="66"/>
      <c r="AQ49" s="41"/>
      <c r="AR49" s="45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6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5" t="str">
        <f>IF(E20="","",E20)</f>
        <v xml:space="preserve"> </v>
      </c>
      <c r="AN50" s="66"/>
      <c r="AO50" s="66"/>
      <c r="AP50" s="66"/>
      <c r="AQ50" s="41"/>
      <c r="AR50" s="45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39"/>
    </row>
    <row r="52" s="2" customFormat="1" ht="29.28" customHeight="1">
      <c r="A52" s="39"/>
      <c r="B52" s="40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5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39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ROUND(AG55+AG58,2)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ROUND(AS55+AS58,2)</f>
        <v>0</v>
      </c>
      <c r="AT54" s="108">
        <f>ROUND(SUM(AV54:AW54),2)</f>
        <v>0</v>
      </c>
      <c r="AU54" s="109">
        <f>ROUND(AU55+AU58,5)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ROUND(AZ55+AZ58,2)</f>
        <v>0</v>
      </c>
      <c r="BA54" s="108">
        <f>ROUND(BA55+BA58,2)</f>
        <v>0</v>
      </c>
      <c r="BB54" s="108">
        <f>ROUND(BB55+BB58,2)</f>
        <v>0</v>
      </c>
      <c r="BC54" s="108">
        <f>ROUND(BC55+BC58,2)</f>
        <v>0</v>
      </c>
      <c r="BD54" s="110">
        <f>ROUND(BD55+BD58,2)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ROUND(SUM(AG56:AG57),2)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79</v>
      </c>
      <c r="AR55" s="120"/>
      <c r="AS55" s="121">
        <f>ROUND(SUM(AS56:AS57),2)</f>
        <v>0</v>
      </c>
      <c r="AT55" s="122">
        <f>ROUND(SUM(AV55:AW55),2)</f>
        <v>0</v>
      </c>
      <c r="AU55" s="123">
        <f>ROUND(SUM(AU56:AU57),5)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ROUND(SUM(AZ56:AZ57),2)</f>
        <v>0</v>
      </c>
      <c r="BA55" s="122">
        <f>ROUND(SUM(BA56:BA57),2)</f>
        <v>0</v>
      </c>
      <c r="BB55" s="122">
        <f>ROUND(SUM(BB56:BB57),2)</f>
        <v>0</v>
      </c>
      <c r="BC55" s="122">
        <f>ROUND(SUM(BC56:BC57),2)</f>
        <v>0</v>
      </c>
      <c r="BD55" s="124">
        <f>ROUND(SUM(BD56:BD57),2)</f>
        <v>0</v>
      </c>
      <c r="BE55" s="7"/>
      <c r="BS55" s="125" t="s">
        <v>72</v>
      </c>
      <c r="BT55" s="125" t="s">
        <v>80</v>
      </c>
      <c r="BU55" s="125" t="s">
        <v>74</v>
      </c>
      <c r="BV55" s="125" t="s">
        <v>75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4" customFormat="1" ht="16.5" customHeight="1">
      <c r="A56" s="126" t="s">
        <v>83</v>
      </c>
      <c r="B56" s="65"/>
      <c r="C56" s="127"/>
      <c r="D56" s="127"/>
      <c r="E56" s="128" t="s">
        <v>84</v>
      </c>
      <c r="F56" s="128"/>
      <c r="G56" s="128"/>
      <c r="H56" s="128"/>
      <c r="I56" s="128"/>
      <c r="J56" s="127"/>
      <c r="K56" s="128" t="s">
        <v>85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'HSV - Odstranění nánosů'!J32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86</v>
      </c>
      <c r="AR56" s="67"/>
      <c r="AS56" s="131">
        <v>0</v>
      </c>
      <c r="AT56" s="132">
        <f>ROUND(SUM(AV56:AW56),2)</f>
        <v>0</v>
      </c>
      <c r="AU56" s="133">
        <f>'HSV - Odstranění nánosů'!P88</f>
        <v>0</v>
      </c>
      <c r="AV56" s="132">
        <f>'HSV - Odstranění nánosů'!J35</f>
        <v>0</v>
      </c>
      <c r="AW56" s="132">
        <f>'HSV - Odstranění nánosů'!J36</f>
        <v>0</v>
      </c>
      <c r="AX56" s="132">
        <f>'HSV - Odstranění nánosů'!J37</f>
        <v>0</v>
      </c>
      <c r="AY56" s="132">
        <f>'HSV - Odstranění nánosů'!J38</f>
        <v>0</v>
      </c>
      <c r="AZ56" s="132">
        <f>'HSV - Odstranění nánosů'!F35</f>
        <v>0</v>
      </c>
      <c r="BA56" s="132">
        <f>'HSV - Odstranění nánosů'!F36</f>
        <v>0</v>
      </c>
      <c r="BB56" s="132">
        <f>'HSV - Odstranění nánosů'!F37</f>
        <v>0</v>
      </c>
      <c r="BC56" s="132">
        <f>'HSV - Odstranění nánosů'!F38</f>
        <v>0</v>
      </c>
      <c r="BD56" s="134">
        <f>'HSV - Odstranění nánosů'!F39</f>
        <v>0</v>
      </c>
      <c r="BE56" s="4"/>
      <c r="BT56" s="135" t="s">
        <v>82</v>
      </c>
      <c r="BV56" s="135" t="s">
        <v>75</v>
      </c>
      <c r="BW56" s="135" t="s">
        <v>87</v>
      </c>
      <c r="BX56" s="135" t="s">
        <v>81</v>
      </c>
      <c r="CL56" s="135" t="s">
        <v>19</v>
      </c>
    </row>
    <row r="57" s="4" customFormat="1" ht="16.5" customHeight="1">
      <c r="A57" s="126" t="s">
        <v>83</v>
      </c>
      <c r="B57" s="65"/>
      <c r="C57" s="127"/>
      <c r="D57" s="127"/>
      <c r="E57" s="128" t="s">
        <v>88</v>
      </c>
      <c r="F57" s="128"/>
      <c r="G57" s="128"/>
      <c r="H57" s="128"/>
      <c r="I57" s="128"/>
      <c r="J57" s="127"/>
      <c r="K57" s="128" t="s">
        <v>89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'VON - Vedlejší a ostatní ...'!J32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86</v>
      </c>
      <c r="AR57" s="67"/>
      <c r="AS57" s="131">
        <v>0</v>
      </c>
      <c r="AT57" s="132">
        <f>ROUND(SUM(AV57:AW57),2)</f>
        <v>0</v>
      </c>
      <c r="AU57" s="133">
        <f>'VON - Vedlejší a ostatní ...'!P90</f>
        <v>0</v>
      </c>
      <c r="AV57" s="132">
        <f>'VON - Vedlejší a ostatní ...'!J35</f>
        <v>0</v>
      </c>
      <c r="AW57" s="132">
        <f>'VON - Vedlejší a ostatní ...'!J36</f>
        <v>0</v>
      </c>
      <c r="AX57" s="132">
        <f>'VON - Vedlejší a ostatní ...'!J37</f>
        <v>0</v>
      </c>
      <c r="AY57" s="132">
        <f>'VON - Vedlejší a ostatní ...'!J38</f>
        <v>0</v>
      </c>
      <c r="AZ57" s="132">
        <f>'VON - Vedlejší a ostatní ...'!F35</f>
        <v>0</v>
      </c>
      <c r="BA57" s="132">
        <f>'VON - Vedlejší a ostatní ...'!F36</f>
        <v>0</v>
      </c>
      <c r="BB57" s="132">
        <f>'VON - Vedlejší a ostatní ...'!F37</f>
        <v>0</v>
      </c>
      <c r="BC57" s="132">
        <f>'VON - Vedlejší a ostatní ...'!F38</f>
        <v>0</v>
      </c>
      <c r="BD57" s="134">
        <f>'VON - Vedlejší a ostatní ...'!F39</f>
        <v>0</v>
      </c>
      <c r="BE57" s="4"/>
      <c r="BT57" s="135" t="s">
        <v>82</v>
      </c>
      <c r="BV57" s="135" t="s">
        <v>75</v>
      </c>
      <c r="BW57" s="135" t="s">
        <v>90</v>
      </c>
      <c r="BX57" s="135" t="s">
        <v>81</v>
      </c>
      <c r="CL57" s="135" t="s">
        <v>19</v>
      </c>
    </row>
    <row r="58" s="7" customFormat="1" ht="24.75" customHeight="1">
      <c r="A58" s="7"/>
      <c r="B58" s="113"/>
      <c r="C58" s="114"/>
      <c r="D58" s="115" t="s">
        <v>91</v>
      </c>
      <c r="E58" s="115"/>
      <c r="F58" s="115"/>
      <c r="G58" s="115"/>
      <c r="H58" s="115"/>
      <c r="I58" s="116"/>
      <c r="J58" s="115" t="s">
        <v>92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ROUND(SUM(AG59:AG63),2)</f>
        <v>0</v>
      </c>
      <c r="AH58" s="116"/>
      <c r="AI58" s="116"/>
      <c r="AJ58" s="116"/>
      <c r="AK58" s="116"/>
      <c r="AL58" s="116"/>
      <c r="AM58" s="116"/>
      <c r="AN58" s="118">
        <f>SUM(AG58,AT58)</f>
        <v>0</v>
      </c>
      <c r="AO58" s="116"/>
      <c r="AP58" s="116"/>
      <c r="AQ58" s="119" t="s">
        <v>79</v>
      </c>
      <c r="AR58" s="120"/>
      <c r="AS58" s="121">
        <f>ROUND(SUM(AS59:AS63),2)</f>
        <v>0</v>
      </c>
      <c r="AT58" s="122">
        <f>ROUND(SUM(AV58:AW58),2)</f>
        <v>0</v>
      </c>
      <c r="AU58" s="123">
        <f>ROUND(SUM(AU59:AU63),5)</f>
        <v>0</v>
      </c>
      <c r="AV58" s="122">
        <f>ROUND(AZ58*L29,2)</f>
        <v>0</v>
      </c>
      <c r="AW58" s="122">
        <f>ROUND(BA58*L30,2)</f>
        <v>0</v>
      </c>
      <c r="AX58" s="122">
        <f>ROUND(BB58*L29,2)</f>
        <v>0</v>
      </c>
      <c r="AY58" s="122">
        <f>ROUND(BC58*L30,2)</f>
        <v>0</v>
      </c>
      <c r="AZ58" s="122">
        <f>ROUND(SUM(AZ59:AZ63),2)</f>
        <v>0</v>
      </c>
      <c r="BA58" s="122">
        <f>ROUND(SUM(BA59:BA63),2)</f>
        <v>0</v>
      </c>
      <c r="BB58" s="122">
        <f>ROUND(SUM(BB59:BB63),2)</f>
        <v>0</v>
      </c>
      <c r="BC58" s="122">
        <f>ROUND(SUM(BC59:BC63),2)</f>
        <v>0</v>
      </c>
      <c r="BD58" s="124">
        <f>ROUND(SUM(BD59:BD63),2)</f>
        <v>0</v>
      </c>
      <c r="BE58" s="7"/>
      <c r="BS58" s="125" t="s">
        <v>72</v>
      </c>
      <c r="BT58" s="125" t="s">
        <v>80</v>
      </c>
      <c r="BU58" s="125" t="s">
        <v>74</v>
      </c>
      <c r="BV58" s="125" t="s">
        <v>75</v>
      </c>
      <c r="BW58" s="125" t="s">
        <v>93</v>
      </c>
      <c r="BX58" s="125" t="s">
        <v>5</v>
      </c>
      <c r="CL58" s="125" t="s">
        <v>19</v>
      </c>
      <c r="CM58" s="125" t="s">
        <v>82</v>
      </c>
    </row>
    <row r="59" s="4" customFormat="1" ht="16.5" customHeight="1">
      <c r="A59" s="126" t="s">
        <v>83</v>
      </c>
      <c r="B59" s="65"/>
      <c r="C59" s="127"/>
      <c r="D59" s="127"/>
      <c r="E59" s="128" t="s">
        <v>94</v>
      </c>
      <c r="F59" s="128"/>
      <c r="G59" s="128"/>
      <c r="H59" s="128"/>
      <c r="I59" s="128"/>
      <c r="J59" s="127"/>
      <c r="K59" s="128" t="s">
        <v>95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'SO 01 - Obnova rovnaniny'!J32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86</v>
      </c>
      <c r="AR59" s="67"/>
      <c r="AS59" s="131">
        <v>0</v>
      </c>
      <c r="AT59" s="132">
        <f>ROUND(SUM(AV59:AW59),2)</f>
        <v>0</v>
      </c>
      <c r="AU59" s="133">
        <f>'SO 01 - Obnova rovnaniny'!P90</f>
        <v>0</v>
      </c>
      <c r="AV59" s="132">
        <f>'SO 01 - Obnova rovnaniny'!J35</f>
        <v>0</v>
      </c>
      <c r="AW59" s="132">
        <f>'SO 01 - Obnova rovnaniny'!J36</f>
        <v>0</v>
      </c>
      <c r="AX59" s="132">
        <f>'SO 01 - Obnova rovnaniny'!J37</f>
        <v>0</v>
      </c>
      <c r="AY59" s="132">
        <f>'SO 01 - Obnova rovnaniny'!J38</f>
        <v>0</v>
      </c>
      <c r="AZ59" s="132">
        <f>'SO 01 - Obnova rovnaniny'!F35</f>
        <v>0</v>
      </c>
      <c r="BA59" s="132">
        <f>'SO 01 - Obnova rovnaniny'!F36</f>
        <v>0</v>
      </c>
      <c r="BB59" s="132">
        <f>'SO 01 - Obnova rovnaniny'!F37</f>
        <v>0</v>
      </c>
      <c r="BC59" s="132">
        <f>'SO 01 - Obnova rovnaniny'!F38</f>
        <v>0</v>
      </c>
      <c r="BD59" s="134">
        <f>'SO 01 - Obnova rovnaniny'!F39</f>
        <v>0</v>
      </c>
      <c r="BE59" s="4"/>
      <c r="BT59" s="135" t="s">
        <v>82</v>
      </c>
      <c r="BV59" s="135" t="s">
        <v>75</v>
      </c>
      <c r="BW59" s="135" t="s">
        <v>96</v>
      </c>
      <c r="BX59" s="135" t="s">
        <v>93</v>
      </c>
      <c r="CL59" s="135" t="s">
        <v>19</v>
      </c>
    </row>
    <row r="60" s="4" customFormat="1" ht="16.5" customHeight="1">
      <c r="A60" s="126" t="s">
        <v>83</v>
      </c>
      <c r="B60" s="65"/>
      <c r="C60" s="127"/>
      <c r="D60" s="127"/>
      <c r="E60" s="128" t="s">
        <v>97</v>
      </c>
      <c r="F60" s="128"/>
      <c r="G60" s="128"/>
      <c r="H60" s="128"/>
      <c r="I60" s="128"/>
      <c r="J60" s="127"/>
      <c r="K60" s="128" t="s">
        <v>98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02 - Obnova dna'!J32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86</v>
      </c>
      <c r="AR60" s="67"/>
      <c r="AS60" s="131">
        <v>0</v>
      </c>
      <c r="AT60" s="132">
        <f>ROUND(SUM(AV60:AW60),2)</f>
        <v>0</v>
      </c>
      <c r="AU60" s="133">
        <f>'SO 02 - Obnova dna'!P88</f>
        <v>0</v>
      </c>
      <c r="AV60" s="132">
        <f>'SO 02 - Obnova dna'!J35</f>
        <v>0</v>
      </c>
      <c r="AW60" s="132">
        <f>'SO 02 - Obnova dna'!J36</f>
        <v>0</v>
      </c>
      <c r="AX60" s="132">
        <f>'SO 02 - Obnova dna'!J37</f>
        <v>0</v>
      </c>
      <c r="AY60" s="132">
        <f>'SO 02 - Obnova dna'!J38</f>
        <v>0</v>
      </c>
      <c r="AZ60" s="132">
        <f>'SO 02 - Obnova dna'!F35</f>
        <v>0</v>
      </c>
      <c r="BA60" s="132">
        <f>'SO 02 - Obnova dna'!F36</f>
        <v>0</v>
      </c>
      <c r="BB60" s="132">
        <f>'SO 02 - Obnova dna'!F37</f>
        <v>0</v>
      </c>
      <c r="BC60" s="132">
        <f>'SO 02 - Obnova dna'!F38</f>
        <v>0</v>
      </c>
      <c r="BD60" s="134">
        <f>'SO 02 - Obnova dna'!F39</f>
        <v>0</v>
      </c>
      <c r="BE60" s="4"/>
      <c r="BT60" s="135" t="s">
        <v>82</v>
      </c>
      <c r="BV60" s="135" t="s">
        <v>75</v>
      </c>
      <c r="BW60" s="135" t="s">
        <v>99</v>
      </c>
      <c r="BX60" s="135" t="s">
        <v>93</v>
      </c>
      <c r="CL60" s="135" t="s">
        <v>19</v>
      </c>
    </row>
    <row r="61" s="4" customFormat="1" ht="16.5" customHeight="1">
      <c r="A61" s="126" t="s">
        <v>83</v>
      </c>
      <c r="B61" s="65"/>
      <c r="C61" s="127"/>
      <c r="D61" s="127"/>
      <c r="E61" s="128" t="s">
        <v>100</v>
      </c>
      <c r="F61" s="128"/>
      <c r="G61" s="128"/>
      <c r="H61" s="128"/>
      <c r="I61" s="128"/>
      <c r="J61" s="127"/>
      <c r="K61" s="128" t="s">
        <v>101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03 - Vytvoření předzák...'!J32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86</v>
      </c>
      <c r="AR61" s="67"/>
      <c r="AS61" s="131">
        <v>0</v>
      </c>
      <c r="AT61" s="132">
        <f>ROUND(SUM(AV61:AW61),2)</f>
        <v>0</v>
      </c>
      <c r="AU61" s="133">
        <f>'SO 03 - Vytvoření předzák...'!P91</f>
        <v>0</v>
      </c>
      <c r="AV61" s="132">
        <f>'SO 03 - Vytvoření předzák...'!J35</f>
        <v>0</v>
      </c>
      <c r="AW61" s="132">
        <f>'SO 03 - Vytvoření předzák...'!J36</f>
        <v>0</v>
      </c>
      <c r="AX61" s="132">
        <f>'SO 03 - Vytvoření předzák...'!J37</f>
        <v>0</v>
      </c>
      <c r="AY61" s="132">
        <f>'SO 03 - Vytvoření předzák...'!J38</f>
        <v>0</v>
      </c>
      <c r="AZ61" s="132">
        <f>'SO 03 - Vytvoření předzák...'!F35</f>
        <v>0</v>
      </c>
      <c r="BA61" s="132">
        <f>'SO 03 - Vytvoření předzák...'!F36</f>
        <v>0</v>
      </c>
      <c r="BB61" s="132">
        <f>'SO 03 - Vytvoření předzák...'!F37</f>
        <v>0</v>
      </c>
      <c r="BC61" s="132">
        <f>'SO 03 - Vytvoření předzák...'!F38</f>
        <v>0</v>
      </c>
      <c r="BD61" s="134">
        <f>'SO 03 - Vytvoření předzák...'!F39</f>
        <v>0</v>
      </c>
      <c r="BE61" s="4"/>
      <c r="BT61" s="135" t="s">
        <v>82</v>
      </c>
      <c r="BV61" s="135" t="s">
        <v>75</v>
      </c>
      <c r="BW61" s="135" t="s">
        <v>102</v>
      </c>
      <c r="BX61" s="135" t="s">
        <v>93</v>
      </c>
      <c r="CL61" s="135" t="s">
        <v>19</v>
      </c>
    </row>
    <row r="62" s="4" customFormat="1" ht="16.5" customHeight="1">
      <c r="A62" s="126" t="s">
        <v>83</v>
      </c>
      <c r="B62" s="65"/>
      <c r="C62" s="127"/>
      <c r="D62" s="127"/>
      <c r="E62" s="128" t="s">
        <v>103</v>
      </c>
      <c r="F62" s="128"/>
      <c r="G62" s="128"/>
      <c r="H62" s="128"/>
      <c r="I62" s="128"/>
      <c r="J62" s="127"/>
      <c r="K62" s="128" t="s">
        <v>85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'SO 04 - Odstranění nánosů'!J32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86</v>
      </c>
      <c r="AR62" s="67"/>
      <c r="AS62" s="131">
        <v>0</v>
      </c>
      <c r="AT62" s="132">
        <f>ROUND(SUM(AV62:AW62),2)</f>
        <v>0</v>
      </c>
      <c r="AU62" s="133">
        <f>'SO 04 - Odstranění nánosů'!P88</f>
        <v>0</v>
      </c>
      <c r="AV62" s="132">
        <f>'SO 04 - Odstranění nánosů'!J35</f>
        <v>0</v>
      </c>
      <c r="AW62" s="132">
        <f>'SO 04 - Odstranění nánosů'!J36</f>
        <v>0</v>
      </c>
      <c r="AX62" s="132">
        <f>'SO 04 - Odstranění nánosů'!J37</f>
        <v>0</v>
      </c>
      <c r="AY62" s="132">
        <f>'SO 04 - Odstranění nánosů'!J38</f>
        <v>0</v>
      </c>
      <c r="AZ62" s="132">
        <f>'SO 04 - Odstranění nánosů'!F35</f>
        <v>0</v>
      </c>
      <c r="BA62" s="132">
        <f>'SO 04 - Odstranění nánosů'!F36</f>
        <v>0</v>
      </c>
      <c r="BB62" s="132">
        <f>'SO 04 - Odstranění nánosů'!F37</f>
        <v>0</v>
      </c>
      <c r="BC62" s="132">
        <f>'SO 04 - Odstranění nánosů'!F38</f>
        <v>0</v>
      </c>
      <c r="BD62" s="134">
        <f>'SO 04 - Odstranění nánosů'!F39</f>
        <v>0</v>
      </c>
      <c r="BE62" s="4"/>
      <c r="BT62" s="135" t="s">
        <v>82</v>
      </c>
      <c r="BV62" s="135" t="s">
        <v>75</v>
      </c>
      <c r="BW62" s="135" t="s">
        <v>104</v>
      </c>
      <c r="BX62" s="135" t="s">
        <v>93</v>
      </c>
      <c r="CL62" s="135" t="s">
        <v>19</v>
      </c>
    </row>
    <row r="63" s="4" customFormat="1" ht="16.5" customHeight="1">
      <c r="A63" s="126" t="s">
        <v>83</v>
      </c>
      <c r="B63" s="65"/>
      <c r="C63" s="127"/>
      <c r="D63" s="127"/>
      <c r="E63" s="128" t="s">
        <v>88</v>
      </c>
      <c r="F63" s="128"/>
      <c r="G63" s="128"/>
      <c r="H63" s="128"/>
      <c r="I63" s="128"/>
      <c r="J63" s="127"/>
      <c r="K63" s="128" t="s">
        <v>89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9">
        <f>'VON - Vedlejší a ostatní ..._01'!J32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86</v>
      </c>
      <c r="AR63" s="67"/>
      <c r="AS63" s="136">
        <v>0</v>
      </c>
      <c r="AT63" s="137">
        <f>ROUND(SUM(AV63:AW63),2)</f>
        <v>0</v>
      </c>
      <c r="AU63" s="138">
        <f>'VON - Vedlejší a ostatní ..._01'!P90</f>
        <v>0</v>
      </c>
      <c r="AV63" s="137">
        <f>'VON - Vedlejší a ostatní ..._01'!J35</f>
        <v>0</v>
      </c>
      <c r="AW63" s="137">
        <f>'VON - Vedlejší a ostatní ..._01'!J36</f>
        <v>0</v>
      </c>
      <c r="AX63" s="137">
        <f>'VON - Vedlejší a ostatní ..._01'!J37</f>
        <v>0</v>
      </c>
      <c r="AY63" s="137">
        <f>'VON - Vedlejší a ostatní ..._01'!J38</f>
        <v>0</v>
      </c>
      <c r="AZ63" s="137">
        <f>'VON - Vedlejší a ostatní ..._01'!F35</f>
        <v>0</v>
      </c>
      <c r="BA63" s="137">
        <f>'VON - Vedlejší a ostatní ..._01'!F36</f>
        <v>0</v>
      </c>
      <c r="BB63" s="137">
        <f>'VON - Vedlejší a ostatní ..._01'!F37</f>
        <v>0</v>
      </c>
      <c r="BC63" s="137">
        <f>'VON - Vedlejší a ostatní ..._01'!F38</f>
        <v>0</v>
      </c>
      <c r="BD63" s="139">
        <f>'VON - Vedlejší a ostatní ..._01'!F39</f>
        <v>0</v>
      </c>
      <c r="BE63" s="4"/>
      <c r="BT63" s="135" t="s">
        <v>82</v>
      </c>
      <c r="BV63" s="135" t="s">
        <v>75</v>
      </c>
      <c r="BW63" s="135" t="s">
        <v>105</v>
      </c>
      <c r="BX63" s="135" t="s">
        <v>93</v>
      </c>
      <c r="CL63" s="135" t="s">
        <v>19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QkQFsSbRnf5LC5PA6iPcnUawy2GuSMNLhDNIxQRbaO/rrl2VbASGQQW7VqJHmzXbv6DrqORglSz9+OhtNdj8mA==" hashValue="Zml1AdDfdW0N2m/l+CZ/M0b0NwyjjSSCtFA7PNv/LU16BS5mjRzxg4OBEV3AMIT+I+TGOusCR9GjuurySyi67g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HSV - Odstranění nánosů'!C2" display="/"/>
    <hyperlink ref="A57" location="'VON - Vedlejší a ostatní ...'!C2" display="/"/>
    <hyperlink ref="A59" location="'SO 01 - Obnova rovnaniny'!C2" display="/"/>
    <hyperlink ref="A60" location="'SO 02 - Obnova dna'!C2" display="/"/>
    <hyperlink ref="A61" location="'SO 03 - Vytvoření předzák...'!C2" display="/"/>
    <hyperlink ref="A62" location="'SO 04 - Odstranění nánosů'!C2" display="/"/>
    <hyperlink ref="A63" location="'VON - Vedlejší a ostatní 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9" customWidth="1"/>
    <col min="2" max="2" width="1.667969" style="289" customWidth="1"/>
    <col min="3" max="4" width="5" style="289" customWidth="1"/>
    <col min="5" max="5" width="11.66016" style="289" customWidth="1"/>
    <col min="6" max="6" width="9.160156" style="289" customWidth="1"/>
    <col min="7" max="7" width="5" style="289" customWidth="1"/>
    <col min="8" max="8" width="77.83203" style="289" customWidth="1"/>
    <col min="9" max="10" width="20" style="289" customWidth="1"/>
    <col min="11" max="11" width="1.667969" style="289" customWidth="1"/>
  </cols>
  <sheetData>
    <row r="1" s="1" customFormat="1" ht="37.5" customHeight="1"/>
    <row r="2" s="1" customFormat="1" ht="7.5" customHeight="1">
      <c r="B2" s="290"/>
      <c r="C2" s="291"/>
      <c r="D2" s="291"/>
      <c r="E2" s="291"/>
      <c r="F2" s="291"/>
      <c r="G2" s="291"/>
      <c r="H2" s="291"/>
      <c r="I2" s="291"/>
      <c r="J2" s="291"/>
      <c r="K2" s="292"/>
    </row>
    <row r="3" s="15" customFormat="1" ht="45" customHeight="1">
      <c r="B3" s="293"/>
      <c r="C3" s="294" t="s">
        <v>583</v>
      </c>
      <c r="D3" s="294"/>
      <c r="E3" s="294"/>
      <c r="F3" s="294"/>
      <c r="G3" s="294"/>
      <c r="H3" s="294"/>
      <c r="I3" s="294"/>
      <c r="J3" s="294"/>
      <c r="K3" s="295"/>
    </row>
    <row r="4" s="1" customFormat="1" ht="25.5" customHeight="1">
      <c r="B4" s="296"/>
      <c r="C4" s="297" t="s">
        <v>584</v>
      </c>
      <c r="D4" s="297"/>
      <c r="E4" s="297"/>
      <c r="F4" s="297"/>
      <c r="G4" s="297"/>
      <c r="H4" s="297"/>
      <c r="I4" s="297"/>
      <c r="J4" s="297"/>
      <c r="K4" s="298"/>
    </row>
    <row r="5" s="1" customFormat="1" ht="5.25" customHeight="1">
      <c r="B5" s="296"/>
      <c r="C5" s="299"/>
      <c r="D5" s="299"/>
      <c r="E5" s="299"/>
      <c r="F5" s="299"/>
      <c r="G5" s="299"/>
      <c r="H5" s="299"/>
      <c r="I5" s="299"/>
      <c r="J5" s="299"/>
      <c r="K5" s="298"/>
    </row>
    <row r="6" s="1" customFormat="1" ht="15" customHeight="1">
      <c r="B6" s="296"/>
      <c r="C6" s="300" t="s">
        <v>585</v>
      </c>
      <c r="D6" s="300"/>
      <c r="E6" s="300"/>
      <c r="F6" s="300"/>
      <c r="G6" s="300"/>
      <c r="H6" s="300"/>
      <c r="I6" s="300"/>
      <c r="J6" s="300"/>
      <c r="K6" s="298"/>
    </row>
    <row r="7" s="1" customFormat="1" ht="15" customHeight="1">
      <c r="B7" s="301"/>
      <c r="C7" s="300" t="s">
        <v>586</v>
      </c>
      <c r="D7" s="300"/>
      <c r="E7" s="300"/>
      <c r="F7" s="300"/>
      <c r="G7" s="300"/>
      <c r="H7" s="300"/>
      <c r="I7" s="300"/>
      <c r="J7" s="300"/>
      <c r="K7" s="298"/>
    </row>
    <row r="8" s="1" customFormat="1" ht="12.75" customHeight="1">
      <c r="B8" s="301"/>
      <c r="C8" s="300"/>
      <c r="D8" s="300"/>
      <c r="E8" s="300"/>
      <c r="F8" s="300"/>
      <c r="G8" s="300"/>
      <c r="H8" s="300"/>
      <c r="I8" s="300"/>
      <c r="J8" s="300"/>
      <c r="K8" s="298"/>
    </row>
    <row r="9" s="1" customFormat="1" ht="15" customHeight="1">
      <c r="B9" s="301"/>
      <c r="C9" s="300" t="s">
        <v>587</v>
      </c>
      <c r="D9" s="300"/>
      <c r="E9" s="300"/>
      <c r="F9" s="300"/>
      <c r="G9" s="300"/>
      <c r="H9" s="300"/>
      <c r="I9" s="300"/>
      <c r="J9" s="300"/>
      <c r="K9" s="298"/>
    </row>
    <row r="10" s="1" customFormat="1" ht="15" customHeight="1">
      <c r="B10" s="301"/>
      <c r="C10" s="300"/>
      <c r="D10" s="300" t="s">
        <v>588</v>
      </c>
      <c r="E10" s="300"/>
      <c r="F10" s="300"/>
      <c r="G10" s="300"/>
      <c r="H10" s="300"/>
      <c r="I10" s="300"/>
      <c r="J10" s="300"/>
      <c r="K10" s="298"/>
    </row>
    <row r="11" s="1" customFormat="1" ht="15" customHeight="1">
      <c r="B11" s="301"/>
      <c r="C11" s="302"/>
      <c r="D11" s="300" t="s">
        <v>589</v>
      </c>
      <c r="E11" s="300"/>
      <c r="F11" s="300"/>
      <c r="G11" s="300"/>
      <c r="H11" s="300"/>
      <c r="I11" s="300"/>
      <c r="J11" s="300"/>
      <c r="K11" s="298"/>
    </row>
    <row r="12" s="1" customFormat="1" ht="15" customHeight="1">
      <c r="B12" s="301"/>
      <c r="C12" s="302"/>
      <c r="D12" s="300"/>
      <c r="E12" s="300"/>
      <c r="F12" s="300"/>
      <c r="G12" s="300"/>
      <c r="H12" s="300"/>
      <c r="I12" s="300"/>
      <c r="J12" s="300"/>
      <c r="K12" s="298"/>
    </row>
    <row r="13" s="1" customFormat="1" ht="15" customHeight="1">
      <c r="B13" s="301"/>
      <c r="C13" s="302"/>
      <c r="D13" s="303" t="s">
        <v>590</v>
      </c>
      <c r="E13" s="300"/>
      <c r="F13" s="300"/>
      <c r="G13" s="300"/>
      <c r="H13" s="300"/>
      <c r="I13" s="300"/>
      <c r="J13" s="300"/>
      <c r="K13" s="298"/>
    </row>
    <row r="14" s="1" customFormat="1" ht="12.75" customHeight="1">
      <c r="B14" s="301"/>
      <c r="C14" s="302"/>
      <c r="D14" s="302"/>
      <c r="E14" s="302"/>
      <c r="F14" s="302"/>
      <c r="G14" s="302"/>
      <c r="H14" s="302"/>
      <c r="I14" s="302"/>
      <c r="J14" s="302"/>
      <c r="K14" s="298"/>
    </row>
    <row r="15" s="1" customFormat="1" ht="15" customHeight="1">
      <c r="B15" s="301"/>
      <c r="C15" s="302"/>
      <c r="D15" s="300" t="s">
        <v>591</v>
      </c>
      <c r="E15" s="300"/>
      <c r="F15" s="300"/>
      <c r="G15" s="300"/>
      <c r="H15" s="300"/>
      <c r="I15" s="300"/>
      <c r="J15" s="300"/>
      <c r="K15" s="298"/>
    </row>
    <row r="16" s="1" customFormat="1" ht="15" customHeight="1">
      <c r="B16" s="301"/>
      <c r="C16" s="302"/>
      <c r="D16" s="300" t="s">
        <v>592</v>
      </c>
      <c r="E16" s="300"/>
      <c r="F16" s="300"/>
      <c r="G16" s="300"/>
      <c r="H16" s="300"/>
      <c r="I16" s="300"/>
      <c r="J16" s="300"/>
      <c r="K16" s="298"/>
    </row>
    <row r="17" s="1" customFormat="1" ht="15" customHeight="1">
      <c r="B17" s="301"/>
      <c r="C17" s="302"/>
      <c r="D17" s="300" t="s">
        <v>593</v>
      </c>
      <c r="E17" s="300"/>
      <c r="F17" s="300"/>
      <c r="G17" s="300"/>
      <c r="H17" s="300"/>
      <c r="I17" s="300"/>
      <c r="J17" s="300"/>
      <c r="K17" s="298"/>
    </row>
    <row r="18" s="1" customFormat="1" ht="15" customHeight="1">
      <c r="B18" s="301"/>
      <c r="C18" s="302"/>
      <c r="D18" s="302"/>
      <c r="E18" s="304" t="s">
        <v>79</v>
      </c>
      <c r="F18" s="300" t="s">
        <v>594</v>
      </c>
      <c r="G18" s="300"/>
      <c r="H18" s="300"/>
      <c r="I18" s="300"/>
      <c r="J18" s="300"/>
      <c r="K18" s="298"/>
    </row>
    <row r="19" s="1" customFormat="1" ht="15" customHeight="1">
      <c r="B19" s="301"/>
      <c r="C19" s="302"/>
      <c r="D19" s="302"/>
      <c r="E19" s="304" t="s">
        <v>595</v>
      </c>
      <c r="F19" s="300" t="s">
        <v>596</v>
      </c>
      <c r="G19" s="300"/>
      <c r="H19" s="300"/>
      <c r="I19" s="300"/>
      <c r="J19" s="300"/>
      <c r="K19" s="298"/>
    </row>
    <row r="20" s="1" customFormat="1" ht="15" customHeight="1">
      <c r="B20" s="301"/>
      <c r="C20" s="302"/>
      <c r="D20" s="302"/>
      <c r="E20" s="304" t="s">
        <v>597</v>
      </c>
      <c r="F20" s="300" t="s">
        <v>598</v>
      </c>
      <c r="G20" s="300"/>
      <c r="H20" s="300"/>
      <c r="I20" s="300"/>
      <c r="J20" s="300"/>
      <c r="K20" s="298"/>
    </row>
    <row r="21" s="1" customFormat="1" ht="15" customHeight="1">
      <c r="B21" s="301"/>
      <c r="C21" s="302"/>
      <c r="D21" s="302"/>
      <c r="E21" s="304" t="s">
        <v>88</v>
      </c>
      <c r="F21" s="300" t="s">
        <v>89</v>
      </c>
      <c r="G21" s="300"/>
      <c r="H21" s="300"/>
      <c r="I21" s="300"/>
      <c r="J21" s="300"/>
      <c r="K21" s="298"/>
    </row>
    <row r="22" s="1" customFormat="1" ht="15" customHeight="1">
      <c r="B22" s="301"/>
      <c r="C22" s="302"/>
      <c r="D22" s="302"/>
      <c r="E22" s="304" t="s">
        <v>186</v>
      </c>
      <c r="F22" s="300" t="s">
        <v>599</v>
      </c>
      <c r="G22" s="300"/>
      <c r="H22" s="300"/>
      <c r="I22" s="300"/>
      <c r="J22" s="300"/>
      <c r="K22" s="298"/>
    </row>
    <row r="23" s="1" customFormat="1" ht="15" customHeight="1">
      <c r="B23" s="301"/>
      <c r="C23" s="302"/>
      <c r="D23" s="302"/>
      <c r="E23" s="304" t="s">
        <v>86</v>
      </c>
      <c r="F23" s="300" t="s">
        <v>600</v>
      </c>
      <c r="G23" s="300"/>
      <c r="H23" s="300"/>
      <c r="I23" s="300"/>
      <c r="J23" s="300"/>
      <c r="K23" s="298"/>
    </row>
    <row r="24" s="1" customFormat="1" ht="12.75" customHeight="1">
      <c r="B24" s="301"/>
      <c r="C24" s="302"/>
      <c r="D24" s="302"/>
      <c r="E24" s="302"/>
      <c r="F24" s="302"/>
      <c r="G24" s="302"/>
      <c r="H24" s="302"/>
      <c r="I24" s="302"/>
      <c r="J24" s="302"/>
      <c r="K24" s="298"/>
    </row>
    <row r="25" s="1" customFormat="1" ht="15" customHeight="1">
      <c r="B25" s="301"/>
      <c r="C25" s="300" t="s">
        <v>601</v>
      </c>
      <c r="D25" s="300"/>
      <c r="E25" s="300"/>
      <c r="F25" s="300"/>
      <c r="G25" s="300"/>
      <c r="H25" s="300"/>
      <c r="I25" s="300"/>
      <c r="J25" s="300"/>
      <c r="K25" s="298"/>
    </row>
    <row r="26" s="1" customFormat="1" ht="15" customHeight="1">
      <c r="B26" s="301"/>
      <c r="C26" s="300" t="s">
        <v>602</v>
      </c>
      <c r="D26" s="300"/>
      <c r="E26" s="300"/>
      <c r="F26" s="300"/>
      <c r="G26" s="300"/>
      <c r="H26" s="300"/>
      <c r="I26" s="300"/>
      <c r="J26" s="300"/>
      <c r="K26" s="298"/>
    </row>
    <row r="27" s="1" customFormat="1" ht="15" customHeight="1">
      <c r="B27" s="301"/>
      <c r="C27" s="300"/>
      <c r="D27" s="300" t="s">
        <v>603</v>
      </c>
      <c r="E27" s="300"/>
      <c r="F27" s="300"/>
      <c r="G27" s="300"/>
      <c r="H27" s="300"/>
      <c r="I27" s="300"/>
      <c r="J27" s="300"/>
      <c r="K27" s="298"/>
    </row>
    <row r="28" s="1" customFormat="1" ht="15" customHeight="1">
      <c r="B28" s="301"/>
      <c r="C28" s="302"/>
      <c r="D28" s="300" t="s">
        <v>604</v>
      </c>
      <c r="E28" s="300"/>
      <c r="F28" s="300"/>
      <c r="G28" s="300"/>
      <c r="H28" s="300"/>
      <c r="I28" s="300"/>
      <c r="J28" s="300"/>
      <c r="K28" s="298"/>
    </row>
    <row r="29" s="1" customFormat="1" ht="12.75" customHeight="1">
      <c r="B29" s="301"/>
      <c r="C29" s="302"/>
      <c r="D29" s="302"/>
      <c r="E29" s="302"/>
      <c r="F29" s="302"/>
      <c r="G29" s="302"/>
      <c r="H29" s="302"/>
      <c r="I29" s="302"/>
      <c r="J29" s="302"/>
      <c r="K29" s="298"/>
    </row>
    <row r="30" s="1" customFormat="1" ht="15" customHeight="1">
      <c r="B30" s="301"/>
      <c r="C30" s="302"/>
      <c r="D30" s="300" t="s">
        <v>605</v>
      </c>
      <c r="E30" s="300"/>
      <c r="F30" s="300"/>
      <c r="G30" s="300"/>
      <c r="H30" s="300"/>
      <c r="I30" s="300"/>
      <c r="J30" s="300"/>
      <c r="K30" s="298"/>
    </row>
    <row r="31" s="1" customFormat="1" ht="15" customHeight="1">
      <c r="B31" s="301"/>
      <c r="C31" s="302"/>
      <c r="D31" s="300" t="s">
        <v>606</v>
      </c>
      <c r="E31" s="300"/>
      <c r="F31" s="300"/>
      <c r="G31" s="300"/>
      <c r="H31" s="300"/>
      <c r="I31" s="300"/>
      <c r="J31" s="300"/>
      <c r="K31" s="298"/>
    </row>
    <row r="32" s="1" customFormat="1" ht="12.75" customHeight="1">
      <c r="B32" s="301"/>
      <c r="C32" s="302"/>
      <c r="D32" s="302"/>
      <c r="E32" s="302"/>
      <c r="F32" s="302"/>
      <c r="G32" s="302"/>
      <c r="H32" s="302"/>
      <c r="I32" s="302"/>
      <c r="J32" s="302"/>
      <c r="K32" s="298"/>
    </row>
    <row r="33" s="1" customFormat="1" ht="15" customHeight="1">
      <c r="B33" s="301"/>
      <c r="C33" s="302"/>
      <c r="D33" s="300" t="s">
        <v>607</v>
      </c>
      <c r="E33" s="300"/>
      <c r="F33" s="300"/>
      <c r="G33" s="300"/>
      <c r="H33" s="300"/>
      <c r="I33" s="300"/>
      <c r="J33" s="300"/>
      <c r="K33" s="298"/>
    </row>
    <row r="34" s="1" customFormat="1" ht="15" customHeight="1">
      <c r="B34" s="301"/>
      <c r="C34" s="302"/>
      <c r="D34" s="300" t="s">
        <v>608</v>
      </c>
      <c r="E34" s="300"/>
      <c r="F34" s="300"/>
      <c r="G34" s="300"/>
      <c r="H34" s="300"/>
      <c r="I34" s="300"/>
      <c r="J34" s="300"/>
      <c r="K34" s="298"/>
    </row>
    <row r="35" s="1" customFormat="1" ht="15" customHeight="1">
      <c r="B35" s="301"/>
      <c r="C35" s="302"/>
      <c r="D35" s="300" t="s">
        <v>609</v>
      </c>
      <c r="E35" s="300"/>
      <c r="F35" s="300"/>
      <c r="G35" s="300"/>
      <c r="H35" s="300"/>
      <c r="I35" s="300"/>
      <c r="J35" s="300"/>
      <c r="K35" s="298"/>
    </row>
    <row r="36" s="1" customFormat="1" ht="15" customHeight="1">
      <c r="B36" s="301"/>
      <c r="C36" s="302"/>
      <c r="D36" s="300"/>
      <c r="E36" s="303" t="s">
        <v>121</v>
      </c>
      <c r="F36" s="300"/>
      <c r="G36" s="300" t="s">
        <v>610</v>
      </c>
      <c r="H36" s="300"/>
      <c r="I36" s="300"/>
      <c r="J36" s="300"/>
      <c r="K36" s="298"/>
    </row>
    <row r="37" s="1" customFormat="1" ht="30.75" customHeight="1">
      <c r="B37" s="301"/>
      <c r="C37" s="302"/>
      <c r="D37" s="300"/>
      <c r="E37" s="303" t="s">
        <v>611</v>
      </c>
      <c r="F37" s="300"/>
      <c r="G37" s="300" t="s">
        <v>612</v>
      </c>
      <c r="H37" s="300"/>
      <c r="I37" s="300"/>
      <c r="J37" s="300"/>
      <c r="K37" s="298"/>
    </row>
    <row r="38" s="1" customFormat="1" ht="15" customHeight="1">
      <c r="B38" s="301"/>
      <c r="C38" s="302"/>
      <c r="D38" s="300"/>
      <c r="E38" s="303" t="s">
        <v>54</v>
      </c>
      <c r="F38" s="300"/>
      <c r="G38" s="300" t="s">
        <v>613</v>
      </c>
      <c r="H38" s="300"/>
      <c r="I38" s="300"/>
      <c r="J38" s="300"/>
      <c r="K38" s="298"/>
    </row>
    <row r="39" s="1" customFormat="1" ht="15" customHeight="1">
      <c r="B39" s="301"/>
      <c r="C39" s="302"/>
      <c r="D39" s="300"/>
      <c r="E39" s="303" t="s">
        <v>55</v>
      </c>
      <c r="F39" s="300"/>
      <c r="G39" s="300" t="s">
        <v>614</v>
      </c>
      <c r="H39" s="300"/>
      <c r="I39" s="300"/>
      <c r="J39" s="300"/>
      <c r="K39" s="298"/>
    </row>
    <row r="40" s="1" customFormat="1" ht="15" customHeight="1">
      <c r="B40" s="301"/>
      <c r="C40" s="302"/>
      <c r="D40" s="300"/>
      <c r="E40" s="303" t="s">
        <v>122</v>
      </c>
      <c r="F40" s="300"/>
      <c r="G40" s="300" t="s">
        <v>615</v>
      </c>
      <c r="H40" s="300"/>
      <c r="I40" s="300"/>
      <c r="J40" s="300"/>
      <c r="K40" s="298"/>
    </row>
    <row r="41" s="1" customFormat="1" ht="15" customHeight="1">
      <c r="B41" s="301"/>
      <c r="C41" s="302"/>
      <c r="D41" s="300"/>
      <c r="E41" s="303" t="s">
        <v>123</v>
      </c>
      <c r="F41" s="300"/>
      <c r="G41" s="300" t="s">
        <v>616</v>
      </c>
      <c r="H41" s="300"/>
      <c r="I41" s="300"/>
      <c r="J41" s="300"/>
      <c r="K41" s="298"/>
    </row>
    <row r="42" s="1" customFormat="1" ht="15" customHeight="1">
      <c r="B42" s="301"/>
      <c r="C42" s="302"/>
      <c r="D42" s="300"/>
      <c r="E42" s="303" t="s">
        <v>617</v>
      </c>
      <c r="F42" s="300"/>
      <c r="G42" s="300" t="s">
        <v>618</v>
      </c>
      <c r="H42" s="300"/>
      <c r="I42" s="300"/>
      <c r="J42" s="300"/>
      <c r="K42" s="298"/>
    </row>
    <row r="43" s="1" customFormat="1" ht="15" customHeight="1">
      <c r="B43" s="301"/>
      <c r="C43" s="302"/>
      <c r="D43" s="300"/>
      <c r="E43" s="303"/>
      <c r="F43" s="300"/>
      <c r="G43" s="300" t="s">
        <v>619</v>
      </c>
      <c r="H43" s="300"/>
      <c r="I43" s="300"/>
      <c r="J43" s="300"/>
      <c r="K43" s="298"/>
    </row>
    <row r="44" s="1" customFormat="1" ht="15" customHeight="1">
      <c r="B44" s="301"/>
      <c r="C44" s="302"/>
      <c r="D44" s="300"/>
      <c r="E44" s="303" t="s">
        <v>620</v>
      </c>
      <c r="F44" s="300"/>
      <c r="G44" s="300" t="s">
        <v>621</v>
      </c>
      <c r="H44" s="300"/>
      <c r="I44" s="300"/>
      <c r="J44" s="300"/>
      <c r="K44" s="298"/>
    </row>
    <row r="45" s="1" customFormat="1" ht="15" customHeight="1">
      <c r="B45" s="301"/>
      <c r="C45" s="302"/>
      <c r="D45" s="300"/>
      <c r="E45" s="303" t="s">
        <v>125</v>
      </c>
      <c r="F45" s="300"/>
      <c r="G45" s="300" t="s">
        <v>622</v>
      </c>
      <c r="H45" s="300"/>
      <c r="I45" s="300"/>
      <c r="J45" s="300"/>
      <c r="K45" s="298"/>
    </row>
    <row r="46" s="1" customFormat="1" ht="12.75" customHeight="1">
      <c r="B46" s="301"/>
      <c r="C46" s="302"/>
      <c r="D46" s="300"/>
      <c r="E46" s="300"/>
      <c r="F46" s="300"/>
      <c r="G46" s="300"/>
      <c r="H46" s="300"/>
      <c r="I46" s="300"/>
      <c r="J46" s="300"/>
      <c r="K46" s="298"/>
    </row>
    <row r="47" s="1" customFormat="1" ht="15" customHeight="1">
      <c r="B47" s="301"/>
      <c r="C47" s="302"/>
      <c r="D47" s="300" t="s">
        <v>623</v>
      </c>
      <c r="E47" s="300"/>
      <c r="F47" s="300"/>
      <c r="G47" s="300"/>
      <c r="H47" s="300"/>
      <c r="I47" s="300"/>
      <c r="J47" s="300"/>
      <c r="K47" s="298"/>
    </row>
    <row r="48" s="1" customFormat="1" ht="15" customHeight="1">
      <c r="B48" s="301"/>
      <c r="C48" s="302"/>
      <c r="D48" s="302"/>
      <c r="E48" s="300" t="s">
        <v>624</v>
      </c>
      <c r="F48" s="300"/>
      <c r="G48" s="300"/>
      <c r="H48" s="300"/>
      <c r="I48" s="300"/>
      <c r="J48" s="300"/>
      <c r="K48" s="298"/>
    </row>
    <row r="49" s="1" customFormat="1" ht="15" customHeight="1">
      <c r="B49" s="301"/>
      <c r="C49" s="302"/>
      <c r="D49" s="302"/>
      <c r="E49" s="300" t="s">
        <v>625</v>
      </c>
      <c r="F49" s="300"/>
      <c r="G49" s="300"/>
      <c r="H49" s="300"/>
      <c r="I49" s="300"/>
      <c r="J49" s="300"/>
      <c r="K49" s="298"/>
    </row>
    <row r="50" s="1" customFormat="1" ht="15" customHeight="1">
      <c r="B50" s="301"/>
      <c r="C50" s="302"/>
      <c r="D50" s="302"/>
      <c r="E50" s="300" t="s">
        <v>626</v>
      </c>
      <c r="F50" s="300"/>
      <c r="G50" s="300"/>
      <c r="H50" s="300"/>
      <c r="I50" s="300"/>
      <c r="J50" s="300"/>
      <c r="K50" s="298"/>
    </row>
    <row r="51" s="1" customFormat="1" ht="15" customHeight="1">
      <c r="B51" s="301"/>
      <c r="C51" s="302"/>
      <c r="D51" s="300" t="s">
        <v>627</v>
      </c>
      <c r="E51" s="300"/>
      <c r="F51" s="300"/>
      <c r="G51" s="300"/>
      <c r="H51" s="300"/>
      <c r="I51" s="300"/>
      <c r="J51" s="300"/>
      <c r="K51" s="298"/>
    </row>
    <row r="52" s="1" customFormat="1" ht="25.5" customHeight="1">
      <c r="B52" s="296"/>
      <c r="C52" s="297" t="s">
        <v>628</v>
      </c>
      <c r="D52" s="297"/>
      <c r="E52" s="297"/>
      <c r="F52" s="297"/>
      <c r="G52" s="297"/>
      <c r="H52" s="297"/>
      <c r="I52" s="297"/>
      <c r="J52" s="297"/>
      <c r="K52" s="298"/>
    </row>
    <row r="53" s="1" customFormat="1" ht="5.25" customHeight="1">
      <c r="B53" s="296"/>
      <c r="C53" s="299"/>
      <c r="D53" s="299"/>
      <c r="E53" s="299"/>
      <c r="F53" s="299"/>
      <c r="G53" s="299"/>
      <c r="H53" s="299"/>
      <c r="I53" s="299"/>
      <c r="J53" s="299"/>
      <c r="K53" s="298"/>
    </row>
    <row r="54" s="1" customFormat="1" ht="15" customHeight="1">
      <c r="B54" s="296"/>
      <c r="C54" s="300" t="s">
        <v>629</v>
      </c>
      <c r="D54" s="300"/>
      <c r="E54" s="300"/>
      <c r="F54" s="300"/>
      <c r="G54" s="300"/>
      <c r="H54" s="300"/>
      <c r="I54" s="300"/>
      <c r="J54" s="300"/>
      <c r="K54" s="298"/>
    </row>
    <row r="55" s="1" customFormat="1" ht="15" customHeight="1">
      <c r="B55" s="296"/>
      <c r="C55" s="300" t="s">
        <v>630</v>
      </c>
      <c r="D55" s="300"/>
      <c r="E55" s="300"/>
      <c r="F55" s="300"/>
      <c r="G55" s="300"/>
      <c r="H55" s="300"/>
      <c r="I55" s="300"/>
      <c r="J55" s="300"/>
      <c r="K55" s="298"/>
    </row>
    <row r="56" s="1" customFormat="1" ht="12.75" customHeight="1">
      <c r="B56" s="296"/>
      <c r="C56" s="300"/>
      <c r="D56" s="300"/>
      <c r="E56" s="300"/>
      <c r="F56" s="300"/>
      <c r="G56" s="300"/>
      <c r="H56" s="300"/>
      <c r="I56" s="300"/>
      <c r="J56" s="300"/>
      <c r="K56" s="298"/>
    </row>
    <row r="57" s="1" customFormat="1" ht="15" customHeight="1">
      <c r="B57" s="296"/>
      <c r="C57" s="300" t="s">
        <v>631</v>
      </c>
      <c r="D57" s="300"/>
      <c r="E57" s="300"/>
      <c r="F57" s="300"/>
      <c r="G57" s="300"/>
      <c r="H57" s="300"/>
      <c r="I57" s="300"/>
      <c r="J57" s="300"/>
      <c r="K57" s="298"/>
    </row>
    <row r="58" s="1" customFormat="1" ht="15" customHeight="1">
      <c r="B58" s="296"/>
      <c r="C58" s="302"/>
      <c r="D58" s="300" t="s">
        <v>632</v>
      </c>
      <c r="E58" s="300"/>
      <c r="F58" s="300"/>
      <c r="G58" s="300"/>
      <c r="H58" s="300"/>
      <c r="I58" s="300"/>
      <c r="J58" s="300"/>
      <c r="K58" s="298"/>
    </row>
    <row r="59" s="1" customFormat="1" ht="15" customHeight="1">
      <c r="B59" s="296"/>
      <c r="C59" s="302"/>
      <c r="D59" s="300" t="s">
        <v>633</v>
      </c>
      <c r="E59" s="300"/>
      <c r="F59" s="300"/>
      <c r="G59" s="300"/>
      <c r="H59" s="300"/>
      <c r="I59" s="300"/>
      <c r="J59" s="300"/>
      <c r="K59" s="298"/>
    </row>
    <row r="60" s="1" customFormat="1" ht="15" customHeight="1">
      <c r="B60" s="296"/>
      <c r="C60" s="302"/>
      <c r="D60" s="300" t="s">
        <v>634</v>
      </c>
      <c r="E60" s="300"/>
      <c r="F60" s="300"/>
      <c r="G60" s="300"/>
      <c r="H60" s="300"/>
      <c r="I60" s="300"/>
      <c r="J60" s="300"/>
      <c r="K60" s="298"/>
    </row>
    <row r="61" s="1" customFormat="1" ht="15" customHeight="1">
      <c r="B61" s="296"/>
      <c r="C61" s="302"/>
      <c r="D61" s="300" t="s">
        <v>635</v>
      </c>
      <c r="E61" s="300"/>
      <c r="F61" s="300"/>
      <c r="G61" s="300"/>
      <c r="H61" s="300"/>
      <c r="I61" s="300"/>
      <c r="J61" s="300"/>
      <c r="K61" s="298"/>
    </row>
    <row r="62" s="1" customFormat="1" ht="15" customHeight="1">
      <c r="B62" s="296"/>
      <c r="C62" s="302"/>
      <c r="D62" s="305" t="s">
        <v>636</v>
      </c>
      <c r="E62" s="305"/>
      <c r="F62" s="305"/>
      <c r="G62" s="305"/>
      <c r="H62" s="305"/>
      <c r="I62" s="305"/>
      <c r="J62" s="305"/>
      <c r="K62" s="298"/>
    </row>
    <row r="63" s="1" customFormat="1" ht="15" customHeight="1">
      <c r="B63" s="296"/>
      <c r="C63" s="302"/>
      <c r="D63" s="300" t="s">
        <v>637</v>
      </c>
      <c r="E63" s="300"/>
      <c r="F63" s="300"/>
      <c r="G63" s="300"/>
      <c r="H63" s="300"/>
      <c r="I63" s="300"/>
      <c r="J63" s="300"/>
      <c r="K63" s="298"/>
    </row>
    <row r="64" s="1" customFormat="1" ht="12.75" customHeight="1">
      <c r="B64" s="296"/>
      <c r="C64" s="302"/>
      <c r="D64" s="302"/>
      <c r="E64" s="306"/>
      <c r="F64" s="302"/>
      <c r="G64" s="302"/>
      <c r="H64" s="302"/>
      <c r="I64" s="302"/>
      <c r="J64" s="302"/>
      <c r="K64" s="298"/>
    </row>
    <row r="65" s="1" customFormat="1" ht="15" customHeight="1">
      <c r="B65" s="296"/>
      <c r="C65" s="302"/>
      <c r="D65" s="300" t="s">
        <v>638</v>
      </c>
      <c r="E65" s="300"/>
      <c r="F65" s="300"/>
      <c r="G65" s="300"/>
      <c r="H65" s="300"/>
      <c r="I65" s="300"/>
      <c r="J65" s="300"/>
      <c r="K65" s="298"/>
    </row>
    <row r="66" s="1" customFormat="1" ht="15" customHeight="1">
      <c r="B66" s="296"/>
      <c r="C66" s="302"/>
      <c r="D66" s="305" t="s">
        <v>639</v>
      </c>
      <c r="E66" s="305"/>
      <c r="F66" s="305"/>
      <c r="G66" s="305"/>
      <c r="H66" s="305"/>
      <c r="I66" s="305"/>
      <c r="J66" s="305"/>
      <c r="K66" s="298"/>
    </row>
    <row r="67" s="1" customFormat="1" ht="15" customHeight="1">
      <c r="B67" s="296"/>
      <c r="C67" s="302"/>
      <c r="D67" s="300" t="s">
        <v>640</v>
      </c>
      <c r="E67" s="300"/>
      <c r="F67" s="300"/>
      <c r="G67" s="300"/>
      <c r="H67" s="300"/>
      <c r="I67" s="300"/>
      <c r="J67" s="300"/>
      <c r="K67" s="298"/>
    </row>
    <row r="68" s="1" customFormat="1" ht="15" customHeight="1">
      <c r="B68" s="296"/>
      <c r="C68" s="302"/>
      <c r="D68" s="300" t="s">
        <v>641</v>
      </c>
      <c r="E68" s="300"/>
      <c r="F68" s="300"/>
      <c r="G68" s="300"/>
      <c r="H68" s="300"/>
      <c r="I68" s="300"/>
      <c r="J68" s="300"/>
      <c r="K68" s="298"/>
    </row>
    <row r="69" s="1" customFormat="1" ht="15" customHeight="1">
      <c r="B69" s="296"/>
      <c r="C69" s="302"/>
      <c r="D69" s="300" t="s">
        <v>642</v>
      </c>
      <c r="E69" s="300"/>
      <c r="F69" s="300"/>
      <c r="G69" s="300"/>
      <c r="H69" s="300"/>
      <c r="I69" s="300"/>
      <c r="J69" s="300"/>
      <c r="K69" s="298"/>
    </row>
    <row r="70" s="1" customFormat="1" ht="15" customHeight="1">
      <c r="B70" s="296"/>
      <c r="C70" s="302"/>
      <c r="D70" s="300" t="s">
        <v>643</v>
      </c>
      <c r="E70" s="300"/>
      <c r="F70" s="300"/>
      <c r="G70" s="300"/>
      <c r="H70" s="300"/>
      <c r="I70" s="300"/>
      <c r="J70" s="300"/>
      <c r="K70" s="298"/>
    </row>
    <row r="71" s="1" customFormat="1" ht="12.75" customHeight="1">
      <c r="B71" s="307"/>
      <c r="C71" s="308"/>
      <c r="D71" s="308"/>
      <c r="E71" s="308"/>
      <c r="F71" s="308"/>
      <c r="G71" s="308"/>
      <c r="H71" s="308"/>
      <c r="I71" s="308"/>
      <c r="J71" s="308"/>
      <c r="K71" s="309"/>
    </row>
    <row r="72" s="1" customFormat="1" ht="18.75" customHeight="1">
      <c r="B72" s="310"/>
      <c r="C72" s="310"/>
      <c r="D72" s="310"/>
      <c r="E72" s="310"/>
      <c r="F72" s="310"/>
      <c r="G72" s="310"/>
      <c r="H72" s="310"/>
      <c r="I72" s="310"/>
      <c r="J72" s="310"/>
      <c r="K72" s="311"/>
    </row>
    <row r="73" s="1" customFormat="1" ht="18.75" customHeight="1">
      <c r="B73" s="311"/>
      <c r="C73" s="311"/>
      <c r="D73" s="311"/>
      <c r="E73" s="311"/>
      <c r="F73" s="311"/>
      <c r="G73" s="311"/>
      <c r="H73" s="311"/>
      <c r="I73" s="311"/>
      <c r="J73" s="311"/>
      <c r="K73" s="311"/>
    </row>
    <row r="74" s="1" customFormat="1" ht="7.5" customHeight="1">
      <c r="B74" s="312"/>
      <c r="C74" s="313"/>
      <c r="D74" s="313"/>
      <c r="E74" s="313"/>
      <c r="F74" s="313"/>
      <c r="G74" s="313"/>
      <c r="H74" s="313"/>
      <c r="I74" s="313"/>
      <c r="J74" s="313"/>
      <c r="K74" s="314"/>
    </row>
    <row r="75" s="1" customFormat="1" ht="45" customHeight="1">
      <c r="B75" s="315"/>
      <c r="C75" s="316" t="s">
        <v>644</v>
      </c>
      <c r="D75" s="316"/>
      <c r="E75" s="316"/>
      <c r="F75" s="316"/>
      <c r="G75" s="316"/>
      <c r="H75" s="316"/>
      <c r="I75" s="316"/>
      <c r="J75" s="316"/>
      <c r="K75" s="317"/>
    </row>
    <row r="76" s="1" customFormat="1" ht="17.25" customHeight="1">
      <c r="B76" s="315"/>
      <c r="C76" s="318" t="s">
        <v>645</v>
      </c>
      <c r="D76" s="318"/>
      <c r="E76" s="318"/>
      <c r="F76" s="318" t="s">
        <v>646</v>
      </c>
      <c r="G76" s="319"/>
      <c r="H76" s="318" t="s">
        <v>55</v>
      </c>
      <c r="I76" s="318" t="s">
        <v>58</v>
      </c>
      <c r="J76" s="318" t="s">
        <v>647</v>
      </c>
      <c r="K76" s="317"/>
    </row>
    <row r="77" s="1" customFormat="1" ht="17.25" customHeight="1">
      <c r="B77" s="315"/>
      <c r="C77" s="320" t="s">
        <v>648</v>
      </c>
      <c r="D77" s="320"/>
      <c r="E77" s="320"/>
      <c r="F77" s="321" t="s">
        <v>649</v>
      </c>
      <c r="G77" s="322"/>
      <c r="H77" s="320"/>
      <c r="I77" s="320"/>
      <c r="J77" s="320" t="s">
        <v>650</v>
      </c>
      <c r="K77" s="317"/>
    </row>
    <row r="78" s="1" customFormat="1" ht="5.25" customHeight="1">
      <c r="B78" s="315"/>
      <c r="C78" s="323"/>
      <c r="D78" s="323"/>
      <c r="E78" s="323"/>
      <c r="F78" s="323"/>
      <c r="G78" s="324"/>
      <c r="H78" s="323"/>
      <c r="I78" s="323"/>
      <c r="J78" s="323"/>
      <c r="K78" s="317"/>
    </row>
    <row r="79" s="1" customFormat="1" ht="15" customHeight="1">
      <c r="B79" s="315"/>
      <c r="C79" s="303" t="s">
        <v>54</v>
      </c>
      <c r="D79" s="325"/>
      <c r="E79" s="325"/>
      <c r="F79" s="326" t="s">
        <v>651</v>
      </c>
      <c r="G79" s="327"/>
      <c r="H79" s="303" t="s">
        <v>652</v>
      </c>
      <c r="I79" s="303" t="s">
        <v>653</v>
      </c>
      <c r="J79" s="303">
        <v>20</v>
      </c>
      <c r="K79" s="317"/>
    </row>
    <row r="80" s="1" customFormat="1" ht="15" customHeight="1">
      <c r="B80" s="315"/>
      <c r="C80" s="303" t="s">
        <v>654</v>
      </c>
      <c r="D80" s="303"/>
      <c r="E80" s="303"/>
      <c r="F80" s="326" t="s">
        <v>651</v>
      </c>
      <c r="G80" s="327"/>
      <c r="H80" s="303" t="s">
        <v>655</v>
      </c>
      <c r="I80" s="303" t="s">
        <v>653</v>
      </c>
      <c r="J80" s="303">
        <v>120</v>
      </c>
      <c r="K80" s="317"/>
    </row>
    <row r="81" s="1" customFormat="1" ht="15" customHeight="1">
      <c r="B81" s="328"/>
      <c r="C81" s="303" t="s">
        <v>656</v>
      </c>
      <c r="D81" s="303"/>
      <c r="E81" s="303"/>
      <c r="F81" s="326" t="s">
        <v>657</v>
      </c>
      <c r="G81" s="327"/>
      <c r="H81" s="303" t="s">
        <v>658</v>
      </c>
      <c r="I81" s="303" t="s">
        <v>653</v>
      </c>
      <c r="J81" s="303">
        <v>50</v>
      </c>
      <c r="K81" s="317"/>
    </row>
    <row r="82" s="1" customFormat="1" ht="15" customHeight="1">
      <c r="B82" s="328"/>
      <c r="C82" s="303" t="s">
        <v>659</v>
      </c>
      <c r="D82" s="303"/>
      <c r="E82" s="303"/>
      <c r="F82" s="326" t="s">
        <v>651</v>
      </c>
      <c r="G82" s="327"/>
      <c r="H82" s="303" t="s">
        <v>660</v>
      </c>
      <c r="I82" s="303" t="s">
        <v>661</v>
      </c>
      <c r="J82" s="303"/>
      <c r="K82" s="317"/>
    </row>
    <row r="83" s="1" customFormat="1" ht="15" customHeight="1">
      <c r="B83" s="328"/>
      <c r="C83" s="329" t="s">
        <v>662</v>
      </c>
      <c r="D83" s="329"/>
      <c r="E83" s="329"/>
      <c r="F83" s="330" t="s">
        <v>657</v>
      </c>
      <c r="G83" s="329"/>
      <c r="H83" s="329" t="s">
        <v>663</v>
      </c>
      <c r="I83" s="329" t="s">
        <v>653</v>
      </c>
      <c r="J83" s="329">
        <v>15</v>
      </c>
      <c r="K83" s="317"/>
    </row>
    <row r="84" s="1" customFormat="1" ht="15" customHeight="1">
      <c r="B84" s="328"/>
      <c r="C84" s="329" t="s">
        <v>664</v>
      </c>
      <c r="D84" s="329"/>
      <c r="E84" s="329"/>
      <c r="F84" s="330" t="s">
        <v>657</v>
      </c>
      <c r="G84" s="329"/>
      <c r="H84" s="329" t="s">
        <v>665</v>
      </c>
      <c r="I84" s="329" t="s">
        <v>653</v>
      </c>
      <c r="J84" s="329">
        <v>15</v>
      </c>
      <c r="K84" s="317"/>
    </row>
    <row r="85" s="1" customFormat="1" ht="15" customHeight="1">
      <c r="B85" s="328"/>
      <c r="C85" s="329" t="s">
        <v>666</v>
      </c>
      <c r="D85" s="329"/>
      <c r="E85" s="329"/>
      <c r="F85" s="330" t="s">
        <v>657</v>
      </c>
      <c r="G85" s="329"/>
      <c r="H85" s="329" t="s">
        <v>667</v>
      </c>
      <c r="I85" s="329" t="s">
        <v>653</v>
      </c>
      <c r="J85" s="329">
        <v>20</v>
      </c>
      <c r="K85" s="317"/>
    </row>
    <row r="86" s="1" customFormat="1" ht="15" customHeight="1">
      <c r="B86" s="328"/>
      <c r="C86" s="329" t="s">
        <v>668</v>
      </c>
      <c r="D86" s="329"/>
      <c r="E86" s="329"/>
      <c r="F86" s="330" t="s">
        <v>657</v>
      </c>
      <c r="G86" s="329"/>
      <c r="H86" s="329" t="s">
        <v>669</v>
      </c>
      <c r="I86" s="329" t="s">
        <v>653</v>
      </c>
      <c r="J86" s="329">
        <v>20</v>
      </c>
      <c r="K86" s="317"/>
    </row>
    <row r="87" s="1" customFormat="1" ht="15" customHeight="1">
      <c r="B87" s="328"/>
      <c r="C87" s="303" t="s">
        <v>670</v>
      </c>
      <c r="D87" s="303"/>
      <c r="E87" s="303"/>
      <c r="F87" s="326" t="s">
        <v>657</v>
      </c>
      <c r="G87" s="327"/>
      <c r="H87" s="303" t="s">
        <v>671</v>
      </c>
      <c r="I87" s="303" t="s">
        <v>653</v>
      </c>
      <c r="J87" s="303">
        <v>50</v>
      </c>
      <c r="K87" s="317"/>
    </row>
    <row r="88" s="1" customFormat="1" ht="15" customHeight="1">
      <c r="B88" s="328"/>
      <c r="C88" s="303" t="s">
        <v>672</v>
      </c>
      <c r="D88" s="303"/>
      <c r="E88" s="303"/>
      <c r="F88" s="326" t="s">
        <v>657</v>
      </c>
      <c r="G88" s="327"/>
      <c r="H88" s="303" t="s">
        <v>673</v>
      </c>
      <c r="I88" s="303" t="s">
        <v>653</v>
      </c>
      <c r="J88" s="303">
        <v>20</v>
      </c>
      <c r="K88" s="317"/>
    </row>
    <row r="89" s="1" customFormat="1" ht="15" customHeight="1">
      <c r="B89" s="328"/>
      <c r="C89" s="303" t="s">
        <v>674</v>
      </c>
      <c r="D89" s="303"/>
      <c r="E89" s="303"/>
      <c r="F89" s="326" t="s">
        <v>657</v>
      </c>
      <c r="G89" s="327"/>
      <c r="H89" s="303" t="s">
        <v>675</v>
      </c>
      <c r="I89" s="303" t="s">
        <v>653</v>
      </c>
      <c r="J89" s="303">
        <v>20</v>
      </c>
      <c r="K89" s="317"/>
    </row>
    <row r="90" s="1" customFormat="1" ht="15" customHeight="1">
      <c r="B90" s="328"/>
      <c r="C90" s="303" t="s">
        <v>676</v>
      </c>
      <c r="D90" s="303"/>
      <c r="E90" s="303"/>
      <c r="F90" s="326" t="s">
        <v>657</v>
      </c>
      <c r="G90" s="327"/>
      <c r="H90" s="303" t="s">
        <v>677</v>
      </c>
      <c r="I90" s="303" t="s">
        <v>653</v>
      </c>
      <c r="J90" s="303">
        <v>50</v>
      </c>
      <c r="K90" s="317"/>
    </row>
    <row r="91" s="1" customFormat="1" ht="15" customHeight="1">
      <c r="B91" s="328"/>
      <c r="C91" s="303" t="s">
        <v>678</v>
      </c>
      <c r="D91" s="303"/>
      <c r="E91" s="303"/>
      <c r="F91" s="326" t="s">
        <v>657</v>
      </c>
      <c r="G91" s="327"/>
      <c r="H91" s="303" t="s">
        <v>678</v>
      </c>
      <c r="I91" s="303" t="s">
        <v>653</v>
      </c>
      <c r="J91" s="303">
        <v>50</v>
      </c>
      <c r="K91" s="317"/>
    </row>
    <row r="92" s="1" customFormat="1" ht="15" customHeight="1">
      <c r="B92" s="328"/>
      <c r="C92" s="303" t="s">
        <v>679</v>
      </c>
      <c r="D92" s="303"/>
      <c r="E92" s="303"/>
      <c r="F92" s="326" t="s">
        <v>657</v>
      </c>
      <c r="G92" s="327"/>
      <c r="H92" s="303" t="s">
        <v>680</v>
      </c>
      <c r="I92" s="303" t="s">
        <v>653</v>
      </c>
      <c r="J92" s="303">
        <v>255</v>
      </c>
      <c r="K92" s="317"/>
    </row>
    <row r="93" s="1" customFormat="1" ht="15" customHeight="1">
      <c r="B93" s="328"/>
      <c r="C93" s="303" t="s">
        <v>681</v>
      </c>
      <c r="D93" s="303"/>
      <c r="E93" s="303"/>
      <c r="F93" s="326" t="s">
        <v>651</v>
      </c>
      <c r="G93" s="327"/>
      <c r="H93" s="303" t="s">
        <v>682</v>
      </c>
      <c r="I93" s="303" t="s">
        <v>683</v>
      </c>
      <c r="J93" s="303"/>
      <c r="K93" s="317"/>
    </row>
    <row r="94" s="1" customFormat="1" ht="15" customHeight="1">
      <c r="B94" s="328"/>
      <c r="C94" s="303" t="s">
        <v>684</v>
      </c>
      <c r="D94" s="303"/>
      <c r="E94" s="303"/>
      <c r="F94" s="326" t="s">
        <v>651</v>
      </c>
      <c r="G94" s="327"/>
      <c r="H94" s="303" t="s">
        <v>685</v>
      </c>
      <c r="I94" s="303" t="s">
        <v>686</v>
      </c>
      <c r="J94" s="303"/>
      <c r="K94" s="317"/>
    </row>
    <row r="95" s="1" customFormat="1" ht="15" customHeight="1">
      <c r="B95" s="328"/>
      <c r="C95" s="303" t="s">
        <v>687</v>
      </c>
      <c r="D95" s="303"/>
      <c r="E95" s="303"/>
      <c r="F95" s="326" t="s">
        <v>651</v>
      </c>
      <c r="G95" s="327"/>
      <c r="H95" s="303" t="s">
        <v>687</v>
      </c>
      <c r="I95" s="303" t="s">
        <v>686</v>
      </c>
      <c r="J95" s="303"/>
      <c r="K95" s="317"/>
    </row>
    <row r="96" s="1" customFormat="1" ht="15" customHeight="1">
      <c r="B96" s="328"/>
      <c r="C96" s="303" t="s">
        <v>39</v>
      </c>
      <c r="D96" s="303"/>
      <c r="E96" s="303"/>
      <c r="F96" s="326" t="s">
        <v>651</v>
      </c>
      <c r="G96" s="327"/>
      <c r="H96" s="303" t="s">
        <v>688</v>
      </c>
      <c r="I96" s="303" t="s">
        <v>686</v>
      </c>
      <c r="J96" s="303"/>
      <c r="K96" s="317"/>
    </row>
    <row r="97" s="1" customFormat="1" ht="15" customHeight="1">
      <c r="B97" s="328"/>
      <c r="C97" s="303" t="s">
        <v>49</v>
      </c>
      <c r="D97" s="303"/>
      <c r="E97" s="303"/>
      <c r="F97" s="326" t="s">
        <v>651</v>
      </c>
      <c r="G97" s="327"/>
      <c r="H97" s="303" t="s">
        <v>689</v>
      </c>
      <c r="I97" s="303" t="s">
        <v>686</v>
      </c>
      <c r="J97" s="303"/>
      <c r="K97" s="317"/>
    </row>
    <row r="98" s="1" customFormat="1" ht="15" customHeight="1">
      <c r="B98" s="331"/>
      <c r="C98" s="332"/>
      <c r="D98" s="332"/>
      <c r="E98" s="332"/>
      <c r="F98" s="332"/>
      <c r="G98" s="332"/>
      <c r="H98" s="332"/>
      <c r="I98" s="332"/>
      <c r="J98" s="332"/>
      <c r="K98" s="333"/>
    </row>
    <row r="99" s="1" customFormat="1" ht="18.75" customHeight="1">
      <c r="B99" s="334"/>
      <c r="C99" s="335"/>
      <c r="D99" s="335"/>
      <c r="E99" s="335"/>
      <c r="F99" s="335"/>
      <c r="G99" s="335"/>
      <c r="H99" s="335"/>
      <c r="I99" s="335"/>
      <c r="J99" s="335"/>
      <c r="K99" s="334"/>
    </row>
    <row r="100" s="1" customFormat="1" ht="18.75" customHeight="1">
      <c r="B100" s="311"/>
      <c r="C100" s="311"/>
      <c r="D100" s="311"/>
      <c r="E100" s="311"/>
      <c r="F100" s="311"/>
      <c r="G100" s="311"/>
      <c r="H100" s="311"/>
      <c r="I100" s="311"/>
      <c r="J100" s="311"/>
      <c r="K100" s="311"/>
    </row>
    <row r="101" s="1" customFormat="1" ht="7.5" customHeight="1">
      <c r="B101" s="312"/>
      <c r="C101" s="313"/>
      <c r="D101" s="313"/>
      <c r="E101" s="313"/>
      <c r="F101" s="313"/>
      <c r="G101" s="313"/>
      <c r="H101" s="313"/>
      <c r="I101" s="313"/>
      <c r="J101" s="313"/>
      <c r="K101" s="314"/>
    </row>
    <row r="102" s="1" customFormat="1" ht="45" customHeight="1">
      <c r="B102" s="315"/>
      <c r="C102" s="316" t="s">
        <v>690</v>
      </c>
      <c r="D102" s="316"/>
      <c r="E102" s="316"/>
      <c r="F102" s="316"/>
      <c r="G102" s="316"/>
      <c r="H102" s="316"/>
      <c r="I102" s="316"/>
      <c r="J102" s="316"/>
      <c r="K102" s="317"/>
    </row>
    <row r="103" s="1" customFormat="1" ht="17.25" customHeight="1">
      <c r="B103" s="315"/>
      <c r="C103" s="318" t="s">
        <v>645</v>
      </c>
      <c r="D103" s="318"/>
      <c r="E103" s="318"/>
      <c r="F103" s="318" t="s">
        <v>646</v>
      </c>
      <c r="G103" s="319"/>
      <c r="H103" s="318" t="s">
        <v>55</v>
      </c>
      <c r="I103" s="318" t="s">
        <v>58</v>
      </c>
      <c r="J103" s="318" t="s">
        <v>647</v>
      </c>
      <c r="K103" s="317"/>
    </row>
    <row r="104" s="1" customFormat="1" ht="17.25" customHeight="1">
      <c r="B104" s="315"/>
      <c r="C104" s="320" t="s">
        <v>648</v>
      </c>
      <c r="D104" s="320"/>
      <c r="E104" s="320"/>
      <c r="F104" s="321" t="s">
        <v>649</v>
      </c>
      <c r="G104" s="322"/>
      <c r="H104" s="320"/>
      <c r="I104" s="320"/>
      <c r="J104" s="320" t="s">
        <v>650</v>
      </c>
      <c r="K104" s="317"/>
    </row>
    <row r="105" s="1" customFormat="1" ht="5.25" customHeight="1">
      <c r="B105" s="315"/>
      <c r="C105" s="318"/>
      <c r="D105" s="318"/>
      <c r="E105" s="318"/>
      <c r="F105" s="318"/>
      <c r="G105" s="336"/>
      <c r="H105" s="318"/>
      <c r="I105" s="318"/>
      <c r="J105" s="318"/>
      <c r="K105" s="317"/>
    </row>
    <row r="106" s="1" customFormat="1" ht="15" customHeight="1">
      <c r="B106" s="315"/>
      <c r="C106" s="303" t="s">
        <v>54</v>
      </c>
      <c r="D106" s="325"/>
      <c r="E106" s="325"/>
      <c r="F106" s="326" t="s">
        <v>651</v>
      </c>
      <c r="G106" s="303"/>
      <c r="H106" s="303" t="s">
        <v>691</v>
      </c>
      <c r="I106" s="303" t="s">
        <v>653</v>
      </c>
      <c r="J106" s="303">
        <v>20</v>
      </c>
      <c r="K106" s="317"/>
    </row>
    <row r="107" s="1" customFormat="1" ht="15" customHeight="1">
      <c r="B107" s="315"/>
      <c r="C107" s="303" t="s">
        <v>654</v>
      </c>
      <c r="D107" s="303"/>
      <c r="E107" s="303"/>
      <c r="F107" s="326" t="s">
        <v>651</v>
      </c>
      <c r="G107" s="303"/>
      <c r="H107" s="303" t="s">
        <v>691</v>
      </c>
      <c r="I107" s="303" t="s">
        <v>653</v>
      </c>
      <c r="J107" s="303">
        <v>120</v>
      </c>
      <c r="K107" s="317"/>
    </row>
    <row r="108" s="1" customFormat="1" ht="15" customHeight="1">
      <c r="B108" s="328"/>
      <c r="C108" s="303" t="s">
        <v>656</v>
      </c>
      <c r="D108" s="303"/>
      <c r="E108" s="303"/>
      <c r="F108" s="326" t="s">
        <v>657</v>
      </c>
      <c r="G108" s="303"/>
      <c r="H108" s="303" t="s">
        <v>691</v>
      </c>
      <c r="I108" s="303" t="s">
        <v>653</v>
      </c>
      <c r="J108" s="303">
        <v>50</v>
      </c>
      <c r="K108" s="317"/>
    </row>
    <row r="109" s="1" customFormat="1" ht="15" customHeight="1">
      <c r="B109" s="328"/>
      <c r="C109" s="303" t="s">
        <v>659</v>
      </c>
      <c r="D109" s="303"/>
      <c r="E109" s="303"/>
      <c r="F109" s="326" t="s">
        <v>651</v>
      </c>
      <c r="G109" s="303"/>
      <c r="H109" s="303" t="s">
        <v>691</v>
      </c>
      <c r="I109" s="303" t="s">
        <v>661</v>
      </c>
      <c r="J109" s="303"/>
      <c r="K109" s="317"/>
    </row>
    <row r="110" s="1" customFormat="1" ht="15" customHeight="1">
      <c r="B110" s="328"/>
      <c r="C110" s="303" t="s">
        <v>670</v>
      </c>
      <c r="D110" s="303"/>
      <c r="E110" s="303"/>
      <c r="F110" s="326" t="s">
        <v>657</v>
      </c>
      <c r="G110" s="303"/>
      <c r="H110" s="303" t="s">
        <v>691</v>
      </c>
      <c r="I110" s="303" t="s">
        <v>653</v>
      </c>
      <c r="J110" s="303">
        <v>50</v>
      </c>
      <c r="K110" s="317"/>
    </row>
    <row r="111" s="1" customFormat="1" ht="15" customHeight="1">
      <c r="B111" s="328"/>
      <c r="C111" s="303" t="s">
        <v>678</v>
      </c>
      <c r="D111" s="303"/>
      <c r="E111" s="303"/>
      <c r="F111" s="326" t="s">
        <v>657</v>
      </c>
      <c r="G111" s="303"/>
      <c r="H111" s="303" t="s">
        <v>691</v>
      </c>
      <c r="I111" s="303" t="s">
        <v>653</v>
      </c>
      <c r="J111" s="303">
        <v>50</v>
      </c>
      <c r="K111" s="317"/>
    </row>
    <row r="112" s="1" customFormat="1" ht="15" customHeight="1">
      <c r="B112" s="328"/>
      <c r="C112" s="303" t="s">
        <v>676</v>
      </c>
      <c r="D112" s="303"/>
      <c r="E112" s="303"/>
      <c r="F112" s="326" t="s">
        <v>657</v>
      </c>
      <c r="G112" s="303"/>
      <c r="H112" s="303" t="s">
        <v>691</v>
      </c>
      <c r="I112" s="303" t="s">
        <v>653</v>
      </c>
      <c r="J112" s="303">
        <v>50</v>
      </c>
      <c r="K112" s="317"/>
    </row>
    <row r="113" s="1" customFormat="1" ht="15" customHeight="1">
      <c r="B113" s="328"/>
      <c r="C113" s="303" t="s">
        <v>54</v>
      </c>
      <c r="D113" s="303"/>
      <c r="E113" s="303"/>
      <c r="F113" s="326" t="s">
        <v>651</v>
      </c>
      <c r="G113" s="303"/>
      <c r="H113" s="303" t="s">
        <v>692</v>
      </c>
      <c r="I113" s="303" t="s">
        <v>653</v>
      </c>
      <c r="J113" s="303">
        <v>20</v>
      </c>
      <c r="K113" s="317"/>
    </row>
    <row r="114" s="1" customFormat="1" ht="15" customHeight="1">
      <c r="B114" s="328"/>
      <c r="C114" s="303" t="s">
        <v>693</v>
      </c>
      <c r="D114" s="303"/>
      <c r="E114" s="303"/>
      <c r="F114" s="326" t="s">
        <v>651</v>
      </c>
      <c r="G114" s="303"/>
      <c r="H114" s="303" t="s">
        <v>694</v>
      </c>
      <c r="I114" s="303" t="s">
        <v>653</v>
      </c>
      <c r="J114" s="303">
        <v>120</v>
      </c>
      <c r="K114" s="317"/>
    </row>
    <row r="115" s="1" customFormat="1" ht="15" customHeight="1">
      <c r="B115" s="328"/>
      <c r="C115" s="303" t="s">
        <v>39</v>
      </c>
      <c r="D115" s="303"/>
      <c r="E115" s="303"/>
      <c r="F115" s="326" t="s">
        <v>651</v>
      </c>
      <c r="G115" s="303"/>
      <c r="H115" s="303" t="s">
        <v>695</v>
      </c>
      <c r="I115" s="303" t="s">
        <v>686</v>
      </c>
      <c r="J115" s="303"/>
      <c r="K115" s="317"/>
    </row>
    <row r="116" s="1" customFormat="1" ht="15" customHeight="1">
      <c r="B116" s="328"/>
      <c r="C116" s="303" t="s">
        <v>49</v>
      </c>
      <c r="D116" s="303"/>
      <c r="E116" s="303"/>
      <c r="F116" s="326" t="s">
        <v>651</v>
      </c>
      <c r="G116" s="303"/>
      <c r="H116" s="303" t="s">
        <v>696</v>
      </c>
      <c r="I116" s="303" t="s">
        <v>686</v>
      </c>
      <c r="J116" s="303"/>
      <c r="K116" s="317"/>
    </row>
    <row r="117" s="1" customFormat="1" ht="15" customHeight="1">
      <c r="B117" s="328"/>
      <c r="C117" s="303" t="s">
        <v>58</v>
      </c>
      <c r="D117" s="303"/>
      <c r="E117" s="303"/>
      <c r="F117" s="326" t="s">
        <v>651</v>
      </c>
      <c r="G117" s="303"/>
      <c r="H117" s="303" t="s">
        <v>697</v>
      </c>
      <c r="I117" s="303" t="s">
        <v>698</v>
      </c>
      <c r="J117" s="303"/>
      <c r="K117" s="317"/>
    </row>
    <row r="118" s="1" customFormat="1" ht="15" customHeight="1">
      <c r="B118" s="331"/>
      <c r="C118" s="337"/>
      <c r="D118" s="337"/>
      <c r="E118" s="337"/>
      <c r="F118" s="337"/>
      <c r="G118" s="337"/>
      <c r="H118" s="337"/>
      <c r="I118" s="337"/>
      <c r="J118" s="337"/>
      <c r="K118" s="333"/>
    </row>
    <row r="119" s="1" customFormat="1" ht="18.75" customHeight="1">
      <c r="B119" s="338"/>
      <c r="C119" s="339"/>
      <c r="D119" s="339"/>
      <c r="E119" s="339"/>
      <c r="F119" s="340"/>
      <c r="G119" s="339"/>
      <c r="H119" s="339"/>
      <c r="I119" s="339"/>
      <c r="J119" s="339"/>
      <c r="K119" s="338"/>
    </row>
    <row r="120" s="1" customFormat="1" ht="18.75" customHeight="1">
      <c r="B120" s="311"/>
      <c r="C120" s="311"/>
      <c r="D120" s="311"/>
      <c r="E120" s="311"/>
      <c r="F120" s="311"/>
      <c r="G120" s="311"/>
      <c r="H120" s="311"/>
      <c r="I120" s="311"/>
      <c r="J120" s="311"/>
      <c r="K120" s="311"/>
    </row>
    <row r="121" s="1" customFormat="1" ht="7.5" customHeight="1">
      <c r="B121" s="341"/>
      <c r="C121" s="342"/>
      <c r="D121" s="342"/>
      <c r="E121" s="342"/>
      <c r="F121" s="342"/>
      <c r="G121" s="342"/>
      <c r="H121" s="342"/>
      <c r="I121" s="342"/>
      <c r="J121" s="342"/>
      <c r="K121" s="343"/>
    </row>
    <row r="122" s="1" customFormat="1" ht="45" customHeight="1">
      <c r="B122" s="344"/>
      <c r="C122" s="294" t="s">
        <v>699</v>
      </c>
      <c r="D122" s="294"/>
      <c r="E122" s="294"/>
      <c r="F122" s="294"/>
      <c r="G122" s="294"/>
      <c r="H122" s="294"/>
      <c r="I122" s="294"/>
      <c r="J122" s="294"/>
      <c r="K122" s="345"/>
    </row>
    <row r="123" s="1" customFormat="1" ht="17.25" customHeight="1">
      <c r="B123" s="346"/>
      <c r="C123" s="318" t="s">
        <v>645</v>
      </c>
      <c r="D123" s="318"/>
      <c r="E123" s="318"/>
      <c r="F123" s="318" t="s">
        <v>646</v>
      </c>
      <c r="G123" s="319"/>
      <c r="H123" s="318" t="s">
        <v>55</v>
      </c>
      <c r="I123" s="318" t="s">
        <v>58</v>
      </c>
      <c r="J123" s="318" t="s">
        <v>647</v>
      </c>
      <c r="K123" s="347"/>
    </row>
    <row r="124" s="1" customFormat="1" ht="17.25" customHeight="1">
      <c r="B124" s="346"/>
      <c r="C124" s="320" t="s">
        <v>648</v>
      </c>
      <c r="D124" s="320"/>
      <c r="E124" s="320"/>
      <c r="F124" s="321" t="s">
        <v>649</v>
      </c>
      <c r="G124" s="322"/>
      <c r="H124" s="320"/>
      <c r="I124" s="320"/>
      <c r="J124" s="320" t="s">
        <v>650</v>
      </c>
      <c r="K124" s="347"/>
    </row>
    <row r="125" s="1" customFormat="1" ht="5.25" customHeight="1">
      <c r="B125" s="348"/>
      <c r="C125" s="323"/>
      <c r="D125" s="323"/>
      <c r="E125" s="323"/>
      <c r="F125" s="323"/>
      <c r="G125" s="349"/>
      <c r="H125" s="323"/>
      <c r="I125" s="323"/>
      <c r="J125" s="323"/>
      <c r="K125" s="350"/>
    </row>
    <row r="126" s="1" customFormat="1" ht="15" customHeight="1">
      <c r="B126" s="348"/>
      <c r="C126" s="303" t="s">
        <v>654</v>
      </c>
      <c r="D126" s="325"/>
      <c r="E126" s="325"/>
      <c r="F126" s="326" t="s">
        <v>651</v>
      </c>
      <c r="G126" s="303"/>
      <c r="H126" s="303" t="s">
        <v>691</v>
      </c>
      <c r="I126" s="303" t="s">
        <v>653</v>
      </c>
      <c r="J126" s="303">
        <v>120</v>
      </c>
      <c r="K126" s="351"/>
    </row>
    <row r="127" s="1" customFormat="1" ht="15" customHeight="1">
      <c r="B127" s="348"/>
      <c r="C127" s="303" t="s">
        <v>700</v>
      </c>
      <c r="D127" s="303"/>
      <c r="E127" s="303"/>
      <c r="F127" s="326" t="s">
        <v>651</v>
      </c>
      <c r="G127" s="303"/>
      <c r="H127" s="303" t="s">
        <v>701</v>
      </c>
      <c r="I127" s="303" t="s">
        <v>653</v>
      </c>
      <c r="J127" s="303" t="s">
        <v>702</v>
      </c>
      <c r="K127" s="351"/>
    </row>
    <row r="128" s="1" customFormat="1" ht="15" customHeight="1">
      <c r="B128" s="348"/>
      <c r="C128" s="303" t="s">
        <v>86</v>
      </c>
      <c r="D128" s="303"/>
      <c r="E128" s="303"/>
      <c r="F128" s="326" t="s">
        <v>651</v>
      </c>
      <c r="G128" s="303"/>
      <c r="H128" s="303" t="s">
        <v>703</v>
      </c>
      <c r="I128" s="303" t="s">
        <v>653</v>
      </c>
      <c r="J128" s="303" t="s">
        <v>702</v>
      </c>
      <c r="K128" s="351"/>
    </row>
    <row r="129" s="1" customFormat="1" ht="15" customHeight="1">
      <c r="B129" s="348"/>
      <c r="C129" s="303" t="s">
        <v>662</v>
      </c>
      <c r="D129" s="303"/>
      <c r="E129" s="303"/>
      <c r="F129" s="326" t="s">
        <v>657</v>
      </c>
      <c r="G129" s="303"/>
      <c r="H129" s="303" t="s">
        <v>663</v>
      </c>
      <c r="I129" s="303" t="s">
        <v>653</v>
      </c>
      <c r="J129" s="303">
        <v>15</v>
      </c>
      <c r="K129" s="351"/>
    </row>
    <row r="130" s="1" customFormat="1" ht="15" customHeight="1">
      <c r="B130" s="348"/>
      <c r="C130" s="329" t="s">
        <v>664</v>
      </c>
      <c r="D130" s="329"/>
      <c r="E130" s="329"/>
      <c r="F130" s="330" t="s">
        <v>657</v>
      </c>
      <c r="G130" s="329"/>
      <c r="H130" s="329" t="s">
        <v>665</v>
      </c>
      <c r="I130" s="329" t="s">
        <v>653</v>
      </c>
      <c r="J130" s="329">
        <v>15</v>
      </c>
      <c r="K130" s="351"/>
    </row>
    <row r="131" s="1" customFormat="1" ht="15" customHeight="1">
      <c r="B131" s="348"/>
      <c r="C131" s="329" t="s">
        <v>666</v>
      </c>
      <c r="D131" s="329"/>
      <c r="E131" s="329"/>
      <c r="F131" s="330" t="s">
        <v>657</v>
      </c>
      <c r="G131" s="329"/>
      <c r="H131" s="329" t="s">
        <v>667</v>
      </c>
      <c r="I131" s="329" t="s">
        <v>653</v>
      </c>
      <c r="J131" s="329">
        <v>20</v>
      </c>
      <c r="K131" s="351"/>
    </row>
    <row r="132" s="1" customFormat="1" ht="15" customHeight="1">
      <c r="B132" s="348"/>
      <c r="C132" s="329" t="s">
        <v>668</v>
      </c>
      <c r="D132" s="329"/>
      <c r="E132" s="329"/>
      <c r="F132" s="330" t="s">
        <v>657</v>
      </c>
      <c r="G132" s="329"/>
      <c r="H132" s="329" t="s">
        <v>669</v>
      </c>
      <c r="I132" s="329" t="s">
        <v>653</v>
      </c>
      <c r="J132" s="329">
        <v>20</v>
      </c>
      <c r="K132" s="351"/>
    </row>
    <row r="133" s="1" customFormat="1" ht="15" customHeight="1">
      <c r="B133" s="348"/>
      <c r="C133" s="303" t="s">
        <v>656</v>
      </c>
      <c r="D133" s="303"/>
      <c r="E133" s="303"/>
      <c r="F133" s="326" t="s">
        <v>657</v>
      </c>
      <c r="G133" s="303"/>
      <c r="H133" s="303" t="s">
        <v>691</v>
      </c>
      <c r="I133" s="303" t="s">
        <v>653</v>
      </c>
      <c r="J133" s="303">
        <v>50</v>
      </c>
      <c r="K133" s="351"/>
    </row>
    <row r="134" s="1" customFormat="1" ht="15" customHeight="1">
      <c r="B134" s="348"/>
      <c r="C134" s="303" t="s">
        <v>670</v>
      </c>
      <c r="D134" s="303"/>
      <c r="E134" s="303"/>
      <c r="F134" s="326" t="s">
        <v>657</v>
      </c>
      <c r="G134" s="303"/>
      <c r="H134" s="303" t="s">
        <v>691</v>
      </c>
      <c r="I134" s="303" t="s">
        <v>653</v>
      </c>
      <c r="J134" s="303">
        <v>50</v>
      </c>
      <c r="K134" s="351"/>
    </row>
    <row r="135" s="1" customFormat="1" ht="15" customHeight="1">
      <c r="B135" s="348"/>
      <c r="C135" s="303" t="s">
        <v>676</v>
      </c>
      <c r="D135" s="303"/>
      <c r="E135" s="303"/>
      <c r="F135" s="326" t="s">
        <v>657</v>
      </c>
      <c r="G135" s="303"/>
      <c r="H135" s="303" t="s">
        <v>691</v>
      </c>
      <c r="I135" s="303" t="s">
        <v>653</v>
      </c>
      <c r="J135" s="303">
        <v>50</v>
      </c>
      <c r="K135" s="351"/>
    </row>
    <row r="136" s="1" customFormat="1" ht="15" customHeight="1">
      <c r="B136" s="348"/>
      <c r="C136" s="303" t="s">
        <v>678</v>
      </c>
      <c r="D136" s="303"/>
      <c r="E136" s="303"/>
      <c r="F136" s="326" t="s">
        <v>657</v>
      </c>
      <c r="G136" s="303"/>
      <c r="H136" s="303" t="s">
        <v>691</v>
      </c>
      <c r="I136" s="303" t="s">
        <v>653</v>
      </c>
      <c r="J136" s="303">
        <v>50</v>
      </c>
      <c r="K136" s="351"/>
    </row>
    <row r="137" s="1" customFormat="1" ht="15" customHeight="1">
      <c r="B137" s="348"/>
      <c r="C137" s="303" t="s">
        <v>679</v>
      </c>
      <c r="D137" s="303"/>
      <c r="E137" s="303"/>
      <c r="F137" s="326" t="s">
        <v>657</v>
      </c>
      <c r="G137" s="303"/>
      <c r="H137" s="303" t="s">
        <v>704</v>
      </c>
      <c r="I137" s="303" t="s">
        <v>653</v>
      </c>
      <c r="J137" s="303">
        <v>255</v>
      </c>
      <c r="K137" s="351"/>
    </row>
    <row r="138" s="1" customFormat="1" ht="15" customHeight="1">
      <c r="B138" s="348"/>
      <c r="C138" s="303" t="s">
        <v>681</v>
      </c>
      <c r="D138" s="303"/>
      <c r="E138" s="303"/>
      <c r="F138" s="326" t="s">
        <v>651</v>
      </c>
      <c r="G138" s="303"/>
      <c r="H138" s="303" t="s">
        <v>705</v>
      </c>
      <c r="I138" s="303" t="s">
        <v>683</v>
      </c>
      <c r="J138" s="303"/>
      <c r="K138" s="351"/>
    </row>
    <row r="139" s="1" customFormat="1" ht="15" customHeight="1">
      <c r="B139" s="348"/>
      <c r="C139" s="303" t="s">
        <v>684</v>
      </c>
      <c r="D139" s="303"/>
      <c r="E139" s="303"/>
      <c r="F139" s="326" t="s">
        <v>651</v>
      </c>
      <c r="G139" s="303"/>
      <c r="H139" s="303" t="s">
        <v>706</v>
      </c>
      <c r="I139" s="303" t="s">
        <v>686</v>
      </c>
      <c r="J139" s="303"/>
      <c r="K139" s="351"/>
    </row>
    <row r="140" s="1" customFormat="1" ht="15" customHeight="1">
      <c r="B140" s="348"/>
      <c r="C140" s="303" t="s">
        <v>687</v>
      </c>
      <c r="D140" s="303"/>
      <c r="E140" s="303"/>
      <c r="F140" s="326" t="s">
        <v>651</v>
      </c>
      <c r="G140" s="303"/>
      <c r="H140" s="303" t="s">
        <v>687</v>
      </c>
      <c r="I140" s="303" t="s">
        <v>686</v>
      </c>
      <c r="J140" s="303"/>
      <c r="K140" s="351"/>
    </row>
    <row r="141" s="1" customFormat="1" ht="15" customHeight="1">
      <c r="B141" s="348"/>
      <c r="C141" s="303" t="s">
        <v>39</v>
      </c>
      <c r="D141" s="303"/>
      <c r="E141" s="303"/>
      <c r="F141" s="326" t="s">
        <v>651</v>
      </c>
      <c r="G141" s="303"/>
      <c r="H141" s="303" t="s">
        <v>707</v>
      </c>
      <c r="I141" s="303" t="s">
        <v>686</v>
      </c>
      <c r="J141" s="303"/>
      <c r="K141" s="351"/>
    </row>
    <row r="142" s="1" customFormat="1" ht="15" customHeight="1">
      <c r="B142" s="348"/>
      <c r="C142" s="303" t="s">
        <v>708</v>
      </c>
      <c r="D142" s="303"/>
      <c r="E142" s="303"/>
      <c r="F142" s="326" t="s">
        <v>651</v>
      </c>
      <c r="G142" s="303"/>
      <c r="H142" s="303" t="s">
        <v>709</v>
      </c>
      <c r="I142" s="303" t="s">
        <v>686</v>
      </c>
      <c r="J142" s="303"/>
      <c r="K142" s="351"/>
    </row>
    <row r="143" s="1" customFormat="1" ht="15" customHeight="1">
      <c r="B143" s="352"/>
      <c r="C143" s="353"/>
      <c r="D143" s="353"/>
      <c r="E143" s="353"/>
      <c r="F143" s="353"/>
      <c r="G143" s="353"/>
      <c r="H143" s="353"/>
      <c r="I143" s="353"/>
      <c r="J143" s="353"/>
      <c r="K143" s="354"/>
    </row>
    <row r="144" s="1" customFormat="1" ht="18.75" customHeight="1">
      <c r="B144" s="339"/>
      <c r="C144" s="339"/>
      <c r="D144" s="339"/>
      <c r="E144" s="339"/>
      <c r="F144" s="340"/>
      <c r="G144" s="339"/>
      <c r="H144" s="339"/>
      <c r="I144" s="339"/>
      <c r="J144" s="339"/>
      <c r="K144" s="339"/>
    </row>
    <row r="145" s="1" customFormat="1" ht="18.75" customHeight="1">
      <c r="B145" s="311"/>
      <c r="C145" s="311"/>
      <c r="D145" s="311"/>
      <c r="E145" s="311"/>
      <c r="F145" s="311"/>
      <c r="G145" s="311"/>
      <c r="H145" s="311"/>
      <c r="I145" s="311"/>
      <c r="J145" s="311"/>
      <c r="K145" s="311"/>
    </row>
    <row r="146" s="1" customFormat="1" ht="7.5" customHeight="1">
      <c r="B146" s="312"/>
      <c r="C146" s="313"/>
      <c r="D146" s="313"/>
      <c r="E146" s="313"/>
      <c r="F146" s="313"/>
      <c r="G146" s="313"/>
      <c r="H146" s="313"/>
      <c r="I146" s="313"/>
      <c r="J146" s="313"/>
      <c r="K146" s="314"/>
    </row>
    <row r="147" s="1" customFormat="1" ht="45" customHeight="1">
      <c r="B147" s="315"/>
      <c r="C147" s="316" t="s">
        <v>710</v>
      </c>
      <c r="D147" s="316"/>
      <c r="E147" s="316"/>
      <c r="F147" s="316"/>
      <c r="G147" s="316"/>
      <c r="H147" s="316"/>
      <c r="I147" s="316"/>
      <c r="J147" s="316"/>
      <c r="K147" s="317"/>
    </row>
    <row r="148" s="1" customFormat="1" ht="17.25" customHeight="1">
      <c r="B148" s="315"/>
      <c r="C148" s="318" t="s">
        <v>645</v>
      </c>
      <c r="D148" s="318"/>
      <c r="E148" s="318"/>
      <c r="F148" s="318" t="s">
        <v>646</v>
      </c>
      <c r="G148" s="319"/>
      <c r="H148" s="318" t="s">
        <v>55</v>
      </c>
      <c r="I148" s="318" t="s">
        <v>58</v>
      </c>
      <c r="J148" s="318" t="s">
        <v>647</v>
      </c>
      <c r="K148" s="317"/>
    </row>
    <row r="149" s="1" customFormat="1" ht="17.25" customHeight="1">
      <c r="B149" s="315"/>
      <c r="C149" s="320" t="s">
        <v>648</v>
      </c>
      <c r="D149" s="320"/>
      <c r="E149" s="320"/>
      <c r="F149" s="321" t="s">
        <v>649</v>
      </c>
      <c r="G149" s="322"/>
      <c r="H149" s="320"/>
      <c r="I149" s="320"/>
      <c r="J149" s="320" t="s">
        <v>650</v>
      </c>
      <c r="K149" s="317"/>
    </row>
    <row r="150" s="1" customFormat="1" ht="5.25" customHeight="1">
      <c r="B150" s="328"/>
      <c r="C150" s="323"/>
      <c r="D150" s="323"/>
      <c r="E150" s="323"/>
      <c r="F150" s="323"/>
      <c r="G150" s="324"/>
      <c r="H150" s="323"/>
      <c r="I150" s="323"/>
      <c r="J150" s="323"/>
      <c r="K150" s="351"/>
    </row>
    <row r="151" s="1" customFormat="1" ht="15" customHeight="1">
      <c r="B151" s="328"/>
      <c r="C151" s="355" t="s">
        <v>654</v>
      </c>
      <c r="D151" s="303"/>
      <c r="E151" s="303"/>
      <c r="F151" s="356" t="s">
        <v>651</v>
      </c>
      <c r="G151" s="303"/>
      <c r="H151" s="355" t="s">
        <v>691</v>
      </c>
      <c r="I151" s="355" t="s">
        <v>653</v>
      </c>
      <c r="J151" s="355">
        <v>120</v>
      </c>
      <c r="K151" s="351"/>
    </row>
    <row r="152" s="1" customFormat="1" ht="15" customHeight="1">
      <c r="B152" s="328"/>
      <c r="C152" s="355" t="s">
        <v>700</v>
      </c>
      <c r="D152" s="303"/>
      <c r="E152" s="303"/>
      <c r="F152" s="356" t="s">
        <v>651</v>
      </c>
      <c r="G152" s="303"/>
      <c r="H152" s="355" t="s">
        <v>711</v>
      </c>
      <c r="I152" s="355" t="s">
        <v>653</v>
      </c>
      <c r="J152" s="355" t="s">
        <v>702</v>
      </c>
      <c r="K152" s="351"/>
    </row>
    <row r="153" s="1" customFormat="1" ht="15" customHeight="1">
      <c r="B153" s="328"/>
      <c r="C153" s="355" t="s">
        <v>86</v>
      </c>
      <c r="D153" s="303"/>
      <c r="E153" s="303"/>
      <c r="F153" s="356" t="s">
        <v>651</v>
      </c>
      <c r="G153" s="303"/>
      <c r="H153" s="355" t="s">
        <v>712</v>
      </c>
      <c r="I153" s="355" t="s">
        <v>653</v>
      </c>
      <c r="J153" s="355" t="s">
        <v>702</v>
      </c>
      <c r="K153" s="351"/>
    </row>
    <row r="154" s="1" customFormat="1" ht="15" customHeight="1">
      <c r="B154" s="328"/>
      <c r="C154" s="355" t="s">
        <v>656</v>
      </c>
      <c r="D154" s="303"/>
      <c r="E154" s="303"/>
      <c r="F154" s="356" t="s">
        <v>657</v>
      </c>
      <c r="G154" s="303"/>
      <c r="H154" s="355" t="s">
        <v>691</v>
      </c>
      <c r="I154" s="355" t="s">
        <v>653</v>
      </c>
      <c r="J154" s="355">
        <v>50</v>
      </c>
      <c r="K154" s="351"/>
    </row>
    <row r="155" s="1" customFormat="1" ht="15" customHeight="1">
      <c r="B155" s="328"/>
      <c r="C155" s="355" t="s">
        <v>659</v>
      </c>
      <c r="D155" s="303"/>
      <c r="E155" s="303"/>
      <c r="F155" s="356" t="s">
        <v>651</v>
      </c>
      <c r="G155" s="303"/>
      <c r="H155" s="355" t="s">
        <v>691</v>
      </c>
      <c r="I155" s="355" t="s">
        <v>661</v>
      </c>
      <c r="J155" s="355"/>
      <c r="K155" s="351"/>
    </row>
    <row r="156" s="1" customFormat="1" ht="15" customHeight="1">
      <c r="B156" s="328"/>
      <c r="C156" s="355" t="s">
        <v>670</v>
      </c>
      <c r="D156" s="303"/>
      <c r="E156" s="303"/>
      <c r="F156" s="356" t="s">
        <v>657</v>
      </c>
      <c r="G156" s="303"/>
      <c r="H156" s="355" t="s">
        <v>691</v>
      </c>
      <c r="I156" s="355" t="s">
        <v>653</v>
      </c>
      <c r="J156" s="355">
        <v>50</v>
      </c>
      <c r="K156" s="351"/>
    </row>
    <row r="157" s="1" customFormat="1" ht="15" customHeight="1">
      <c r="B157" s="328"/>
      <c r="C157" s="355" t="s">
        <v>678</v>
      </c>
      <c r="D157" s="303"/>
      <c r="E157" s="303"/>
      <c r="F157" s="356" t="s">
        <v>657</v>
      </c>
      <c r="G157" s="303"/>
      <c r="H157" s="355" t="s">
        <v>691</v>
      </c>
      <c r="I157" s="355" t="s">
        <v>653</v>
      </c>
      <c r="J157" s="355">
        <v>50</v>
      </c>
      <c r="K157" s="351"/>
    </row>
    <row r="158" s="1" customFormat="1" ht="15" customHeight="1">
      <c r="B158" s="328"/>
      <c r="C158" s="355" t="s">
        <v>676</v>
      </c>
      <c r="D158" s="303"/>
      <c r="E158" s="303"/>
      <c r="F158" s="356" t="s">
        <v>657</v>
      </c>
      <c r="G158" s="303"/>
      <c r="H158" s="355" t="s">
        <v>691</v>
      </c>
      <c r="I158" s="355" t="s">
        <v>653</v>
      </c>
      <c r="J158" s="355">
        <v>50</v>
      </c>
      <c r="K158" s="351"/>
    </row>
    <row r="159" s="1" customFormat="1" ht="15" customHeight="1">
      <c r="B159" s="328"/>
      <c r="C159" s="355" t="s">
        <v>114</v>
      </c>
      <c r="D159" s="303"/>
      <c r="E159" s="303"/>
      <c r="F159" s="356" t="s">
        <v>651</v>
      </c>
      <c r="G159" s="303"/>
      <c r="H159" s="355" t="s">
        <v>713</v>
      </c>
      <c r="I159" s="355" t="s">
        <v>653</v>
      </c>
      <c r="J159" s="355" t="s">
        <v>714</v>
      </c>
      <c r="K159" s="351"/>
    </row>
    <row r="160" s="1" customFormat="1" ht="15" customHeight="1">
      <c r="B160" s="328"/>
      <c r="C160" s="355" t="s">
        <v>715</v>
      </c>
      <c r="D160" s="303"/>
      <c r="E160" s="303"/>
      <c r="F160" s="356" t="s">
        <v>651</v>
      </c>
      <c r="G160" s="303"/>
      <c r="H160" s="355" t="s">
        <v>716</v>
      </c>
      <c r="I160" s="355" t="s">
        <v>686</v>
      </c>
      <c r="J160" s="355"/>
      <c r="K160" s="351"/>
    </row>
    <row r="161" s="1" customFormat="1" ht="15" customHeight="1">
      <c r="B161" s="357"/>
      <c r="C161" s="337"/>
      <c r="D161" s="337"/>
      <c r="E161" s="337"/>
      <c r="F161" s="337"/>
      <c r="G161" s="337"/>
      <c r="H161" s="337"/>
      <c r="I161" s="337"/>
      <c r="J161" s="337"/>
      <c r="K161" s="358"/>
    </row>
    <row r="162" s="1" customFormat="1" ht="18.75" customHeight="1">
      <c r="B162" s="339"/>
      <c r="C162" s="349"/>
      <c r="D162" s="349"/>
      <c r="E162" s="349"/>
      <c r="F162" s="359"/>
      <c r="G162" s="349"/>
      <c r="H162" s="349"/>
      <c r="I162" s="349"/>
      <c r="J162" s="349"/>
      <c r="K162" s="339"/>
    </row>
    <row r="163" s="1" customFormat="1" ht="18.75" customHeight="1">
      <c r="B163" s="311"/>
      <c r="C163" s="311"/>
      <c r="D163" s="311"/>
      <c r="E163" s="311"/>
      <c r="F163" s="311"/>
      <c r="G163" s="311"/>
      <c r="H163" s="311"/>
      <c r="I163" s="311"/>
      <c r="J163" s="311"/>
      <c r="K163" s="311"/>
    </row>
    <row r="164" s="1" customFormat="1" ht="7.5" customHeight="1">
      <c r="B164" s="290"/>
      <c r="C164" s="291"/>
      <c r="D164" s="291"/>
      <c r="E164" s="291"/>
      <c r="F164" s="291"/>
      <c r="G164" s="291"/>
      <c r="H164" s="291"/>
      <c r="I164" s="291"/>
      <c r="J164" s="291"/>
      <c r="K164" s="292"/>
    </row>
    <row r="165" s="1" customFormat="1" ht="45" customHeight="1">
      <c r="B165" s="293"/>
      <c r="C165" s="294" t="s">
        <v>717</v>
      </c>
      <c r="D165" s="294"/>
      <c r="E165" s="294"/>
      <c r="F165" s="294"/>
      <c r="G165" s="294"/>
      <c r="H165" s="294"/>
      <c r="I165" s="294"/>
      <c r="J165" s="294"/>
      <c r="K165" s="295"/>
    </row>
    <row r="166" s="1" customFormat="1" ht="17.25" customHeight="1">
      <c r="B166" s="293"/>
      <c r="C166" s="318" t="s">
        <v>645</v>
      </c>
      <c r="D166" s="318"/>
      <c r="E166" s="318"/>
      <c r="F166" s="318" t="s">
        <v>646</v>
      </c>
      <c r="G166" s="360"/>
      <c r="H166" s="361" t="s">
        <v>55</v>
      </c>
      <c r="I166" s="361" t="s">
        <v>58</v>
      </c>
      <c r="J166" s="318" t="s">
        <v>647</v>
      </c>
      <c r="K166" s="295"/>
    </row>
    <row r="167" s="1" customFormat="1" ht="17.25" customHeight="1">
      <c r="B167" s="296"/>
      <c r="C167" s="320" t="s">
        <v>648</v>
      </c>
      <c r="D167" s="320"/>
      <c r="E167" s="320"/>
      <c r="F167" s="321" t="s">
        <v>649</v>
      </c>
      <c r="G167" s="362"/>
      <c r="H167" s="363"/>
      <c r="I167" s="363"/>
      <c r="J167" s="320" t="s">
        <v>650</v>
      </c>
      <c r="K167" s="298"/>
    </row>
    <row r="168" s="1" customFormat="1" ht="5.25" customHeight="1">
      <c r="B168" s="328"/>
      <c r="C168" s="323"/>
      <c r="D168" s="323"/>
      <c r="E168" s="323"/>
      <c r="F168" s="323"/>
      <c r="G168" s="324"/>
      <c r="H168" s="323"/>
      <c r="I168" s="323"/>
      <c r="J168" s="323"/>
      <c r="K168" s="351"/>
    </row>
    <row r="169" s="1" customFormat="1" ht="15" customHeight="1">
      <c r="B169" s="328"/>
      <c r="C169" s="303" t="s">
        <v>654</v>
      </c>
      <c r="D169" s="303"/>
      <c r="E169" s="303"/>
      <c r="F169" s="326" t="s">
        <v>651</v>
      </c>
      <c r="G169" s="303"/>
      <c r="H169" s="303" t="s">
        <v>691</v>
      </c>
      <c r="I169" s="303" t="s">
        <v>653</v>
      </c>
      <c r="J169" s="303">
        <v>120</v>
      </c>
      <c r="K169" s="351"/>
    </row>
    <row r="170" s="1" customFormat="1" ht="15" customHeight="1">
      <c r="B170" s="328"/>
      <c r="C170" s="303" t="s">
        <v>700</v>
      </c>
      <c r="D170" s="303"/>
      <c r="E170" s="303"/>
      <c r="F170" s="326" t="s">
        <v>651</v>
      </c>
      <c r="G170" s="303"/>
      <c r="H170" s="303" t="s">
        <v>701</v>
      </c>
      <c r="I170" s="303" t="s">
        <v>653</v>
      </c>
      <c r="J170" s="303" t="s">
        <v>702</v>
      </c>
      <c r="K170" s="351"/>
    </row>
    <row r="171" s="1" customFormat="1" ht="15" customHeight="1">
      <c r="B171" s="328"/>
      <c r="C171" s="303" t="s">
        <v>86</v>
      </c>
      <c r="D171" s="303"/>
      <c r="E171" s="303"/>
      <c r="F171" s="326" t="s">
        <v>651</v>
      </c>
      <c r="G171" s="303"/>
      <c r="H171" s="303" t="s">
        <v>718</v>
      </c>
      <c r="I171" s="303" t="s">
        <v>653</v>
      </c>
      <c r="J171" s="303" t="s">
        <v>702</v>
      </c>
      <c r="K171" s="351"/>
    </row>
    <row r="172" s="1" customFormat="1" ht="15" customHeight="1">
      <c r="B172" s="328"/>
      <c r="C172" s="303" t="s">
        <v>656</v>
      </c>
      <c r="D172" s="303"/>
      <c r="E172" s="303"/>
      <c r="F172" s="326" t="s">
        <v>657</v>
      </c>
      <c r="G172" s="303"/>
      <c r="H172" s="303" t="s">
        <v>718</v>
      </c>
      <c r="I172" s="303" t="s">
        <v>653</v>
      </c>
      <c r="J172" s="303">
        <v>50</v>
      </c>
      <c r="K172" s="351"/>
    </row>
    <row r="173" s="1" customFormat="1" ht="15" customHeight="1">
      <c r="B173" s="328"/>
      <c r="C173" s="303" t="s">
        <v>659</v>
      </c>
      <c r="D173" s="303"/>
      <c r="E173" s="303"/>
      <c r="F173" s="326" t="s">
        <v>651</v>
      </c>
      <c r="G173" s="303"/>
      <c r="H173" s="303" t="s">
        <v>718</v>
      </c>
      <c r="I173" s="303" t="s">
        <v>661</v>
      </c>
      <c r="J173" s="303"/>
      <c r="K173" s="351"/>
    </row>
    <row r="174" s="1" customFormat="1" ht="15" customHeight="1">
      <c r="B174" s="328"/>
      <c r="C174" s="303" t="s">
        <v>670</v>
      </c>
      <c r="D174" s="303"/>
      <c r="E174" s="303"/>
      <c r="F174" s="326" t="s">
        <v>657</v>
      </c>
      <c r="G174" s="303"/>
      <c r="H174" s="303" t="s">
        <v>718</v>
      </c>
      <c r="I174" s="303" t="s">
        <v>653</v>
      </c>
      <c r="J174" s="303">
        <v>50</v>
      </c>
      <c r="K174" s="351"/>
    </row>
    <row r="175" s="1" customFormat="1" ht="15" customHeight="1">
      <c r="B175" s="328"/>
      <c r="C175" s="303" t="s">
        <v>678</v>
      </c>
      <c r="D175" s="303"/>
      <c r="E175" s="303"/>
      <c r="F175" s="326" t="s">
        <v>657</v>
      </c>
      <c r="G175" s="303"/>
      <c r="H175" s="303" t="s">
        <v>718</v>
      </c>
      <c r="I175" s="303" t="s">
        <v>653</v>
      </c>
      <c r="J175" s="303">
        <v>50</v>
      </c>
      <c r="K175" s="351"/>
    </row>
    <row r="176" s="1" customFormat="1" ht="15" customHeight="1">
      <c r="B176" s="328"/>
      <c r="C176" s="303" t="s">
        <v>676</v>
      </c>
      <c r="D176" s="303"/>
      <c r="E176" s="303"/>
      <c r="F176" s="326" t="s">
        <v>657</v>
      </c>
      <c r="G176" s="303"/>
      <c r="H176" s="303" t="s">
        <v>718</v>
      </c>
      <c r="I176" s="303" t="s">
        <v>653</v>
      </c>
      <c r="J176" s="303">
        <v>50</v>
      </c>
      <c r="K176" s="351"/>
    </row>
    <row r="177" s="1" customFormat="1" ht="15" customHeight="1">
      <c r="B177" s="328"/>
      <c r="C177" s="303" t="s">
        <v>121</v>
      </c>
      <c r="D177" s="303"/>
      <c r="E177" s="303"/>
      <c r="F177" s="326" t="s">
        <v>651</v>
      </c>
      <c r="G177" s="303"/>
      <c r="H177" s="303" t="s">
        <v>719</v>
      </c>
      <c r="I177" s="303" t="s">
        <v>720</v>
      </c>
      <c r="J177" s="303"/>
      <c r="K177" s="351"/>
    </row>
    <row r="178" s="1" customFormat="1" ht="15" customHeight="1">
      <c r="B178" s="328"/>
      <c r="C178" s="303" t="s">
        <v>58</v>
      </c>
      <c r="D178" s="303"/>
      <c r="E178" s="303"/>
      <c r="F178" s="326" t="s">
        <v>651</v>
      </c>
      <c r="G178" s="303"/>
      <c r="H178" s="303" t="s">
        <v>721</v>
      </c>
      <c r="I178" s="303" t="s">
        <v>722</v>
      </c>
      <c r="J178" s="303">
        <v>1</v>
      </c>
      <c r="K178" s="351"/>
    </row>
    <row r="179" s="1" customFormat="1" ht="15" customHeight="1">
      <c r="B179" s="328"/>
      <c r="C179" s="303" t="s">
        <v>54</v>
      </c>
      <c r="D179" s="303"/>
      <c r="E179" s="303"/>
      <c r="F179" s="326" t="s">
        <v>651</v>
      </c>
      <c r="G179" s="303"/>
      <c r="H179" s="303" t="s">
        <v>723</v>
      </c>
      <c r="I179" s="303" t="s">
        <v>653</v>
      </c>
      <c r="J179" s="303">
        <v>20</v>
      </c>
      <c r="K179" s="351"/>
    </row>
    <row r="180" s="1" customFormat="1" ht="15" customHeight="1">
      <c r="B180" s="328"/>
      <c r="C180" s="303" t="s">
        <v>55</v>
      </c>
      <c r="D180" s="303"/>
      <c r="E180" s="303"/>
      <c r="F180" s="326" t="s">
        <v>651</v>
      </c>
      <c r="G180" s="303"/>
      <c r="H180" s="303" t="s">
        <v>724</v>
      </c>
      <c r="I180" s="303" t="s">
        <v>653</v>
      </c>
      <c r="J180" s="303">
        <v>255</v>
      </c>
      <c r="K180" s="351"/>
    </row>
    <row r="181" s="1" customFormat="1" ht="15" customHeight="1">
      <c r="B181" s="328"/>
      <c r="C181" s="303" t="s">
        <v>122</v>
      </c>
      <c r="D181" s="303"/>
      <c r="E181" s="303"/>
      <c r="F181" s="326" t="s">
        <v>651</v>
      </c>
      <c r="G181" s="303"/>
      <c r="H181" s="303" t="s">
        <v>615</v>
      </c>
      <c r="I181" s="303" t="s">
        <v>653</v>
      </c>
      <c r="J181" s="303">
        <v>10</v>
      </c>
      <c r="K181" s="351"/>
    </row>
    <row r="182" s="1" customFormat="1" ht="15" customHeight="1">
      <c r="B182" s="328"/>
      <c r="C182" s="303" t="s">
        <v>123</v>
      </c>
      <c r="D182" s="303"/>
      <c r="E182" s="303"/>
      <c r="F182" s="326" t="s">
        <v>651</v>
      </c>
      <c r="G182" s="303"/>
      <c r="H182" s="303" t="s">
        <v>725</v>
      </c>
      <c r="I182" s="303" t="s">
        <v>686</v>
      </c>
      <c r="J182" s="303"/>
      <c r="K182" s="351"/>
    </row>
    <row r="183" s="1" customFormat="1" ht="15" customHeight="1">
      <c r="B183" s="328"/>
      <c r="C183" s="303" t="s">
        <v>726</v>
      </c>
      <c r="D183" s="303"/>
      <c r="E183" s="303"/>
      <c r="F183" s="326" t="s">
        <v>651</v>
      </c>
      <c r="G183" s="303"/>
      <c r="H183" s="303" t="s">
        <v>727</v>
      </c>
      <c r="I183" s="303" t="s">
        <v>686</v>
      </c>
      <c r="J183" s="303"/>
      <c r="K183" s="351"/>
    </row>
    <row r="184" s="1" customFormat="1" ht="15" customHeight="1">
      <c r="B184" s="328"/>
      <c r="C184" s="303" t="s">
        <v>715</v>
      </c>
      <c r="D184" s="303"/>
      <c r="E184" s="303"/>
      <c r="F184" s="326" t="s">
        <v>651</v>
      </c>
      <c r="G184" s="303"/>
      <c r="H184" s="303" t="s">
        <v>728</v>
      </c>
      <c r="I184" s="303" t="s">
        <v>686</v>
      </c>
      <c r="J184" s="303"/>
      <c r="K184" s="351"/>
    </row>
    <row r="185" s="1" customFormat="1" ht="15" customHeight="1">
      <c r="B185" s="328"/>
      <c r="C185" s="303" t="s">
        <v>125</v>
      </c>
      <c r="D185" s="303"/>
      <c r="E185" s="303"/>
      <c r="F185" s="326" t="s">
        <v>657</v>
      </c>
      <c r="G185" s="303"/>
      <c r="H185" s="303" t="s">
        <v>729</v>
      </c>
      <c r="I185" s="303" t="s">
        <v>653</v>
      </c>
      <c r="J185" s="303">
        <v>50</v>
      </c>
      <c r="K185" s="351"/>
    </row>
    <row r="186" s="1" customFormat="1" ht="15" customHeight="1">
      <c r="B186" s="328"/>
      <c r="C186" s="303" t="s">
        <v>730</v>
      </c>
      <c r="D186" s="303"/>
      <c r="E186" s="303"/>
      <c r="F186" s="326" t="s">
        <v>657</v>
      </c>
      <c r="G186" s="303"/>
      <c r="H186" s="303" t="s">
        <v>731</v>
      </c>
      <c r="I186" s="303" t="s">
        <v>732</v>
      </c>
      <c r="J186" s="303"/>
      <c r="K186" s="351"/>
    </row>
    <row r="187" s="1" customFormat="1" ht="15" customHeight="1">
      <c r="B187" s="328"/>
      <c r="C187" s="303" t="s">
        <v>733</v>
      </c>
      <c r="D187" s="303"/>
      <c r="E187" s="303"/>
      <c r="F187" s="326" t="s">
        <v>657</v>
      </c>
      <c r="G187" s="303"/>
      <c r="H187" s="303" t="s">
        <v>734</v>
      </c>
      <c r="I187" s="303" t="s">
        <v>732</v>
      </c>
      <c r="J187" s="303"/>
      <c r="K187" s="351"/>
    </row>
    <row r="188" s="1" customFormat="1" ht="15" customHeight="1">
      <c r="B188" s="328"/>
      <c r="C188" s="303" t="s">
        <v>735</v>
      </c>
      <c r="D188" s="303"/>
      <c r="E188" s="303"/>
      <c r="F188" s="326" t="s">
        <v>657</v>
      </c>
      <c r="G188" s="303"/>
      <c r="H188" s="303" t="s">
        <v>736</v>
      </c>
      <c r="I188" s="303" t="s">
        <v>732</v>
      </c>
      <c r="J188" s="303"/>
      <c r="K188" s="351"/>
    </row>
    <row r="189" s="1" customFormat="1" ht="15" customHeight="1">
      <c r="B189" s="328"/>
      <c r="C189" s="364" t="s">
        <v>737</v>
      </c>
      <c r="D189" s="303"/>
      <c r="E189" s="303"/>
      <c r="F189" s="326" t="s">
        <v>657</v>
      </c>
      <c r="G189" s="303"/>
      <c r="H189" s="303" t="s">
        <v>738</v>
      </c>
      <c r="I189" s="303" t="s">
        <v>739</v>
      </c>
      <c r="J189" s="365" t="s">
        <v>740</v>
      </c>
      <c r="K189" s="351"/>
    </row>
    <row r="190" s="16" customFormat="1" ht="15" customHeight="1">
      <c r="B190" s="366"/>
      <c r="C190" s="367" t="s">
        <v>741</v>
      </c>
      <c r="D190" s="368"/>
      <c r="E190" s="368"/>
      <c r="F190" s="369" t="s">
        <v>657</v>
      </c>
      <c r="G190" s="368"/>
      <c r="H190" s="368" t="s">
        <v>742</v>
      </c>
      <c r="I190" s="368" t="s">
        <v>739</v>
      </c>
      <c r="J190" s="370" t="s">
        <v>740</v>
      </c>
      <c r="K190" s="371"/>
    </row>
    <row r="191" s="1" customFormat="1" ht="15" customHeight="1">
      <c r="B191" s="328"/>
      <c r="C191" s="364" t="s">
        <v>43</v>
      </c>
      <c r="D191" s="303"/>
      <c r="E191" s="303"/>
      <c r="F191" s="326" t="s">
        <v>651</v>
      </c>
      <c r="G191" s="303"/>
      <c r="H191" s="300" t="s">
        <v>743</v>
      </c>
      <c r="I191" s="303" t="s">
        <v>744</v>
      </c>
      <c r="J191" s="303"/>
      <c r="K191" s="351"/>
    </row>
    <row r="192" s="1" customFormat="1" ht="15" customHeight="1">
      <c r="B192" s="328"/>
      <c r="C192" s="364" t="s">
        <v>745</v>
      </c>
      <c r="D192" s="303"/>
      <c r="E192" s="303"/>
      <c r="F192" s="326" t="s">
        <v>651</v>
      </c>
      <c r="G192" s="303"/>
      <c r="H192" s="303" t="s">
        <v>746</v>
      </c>
      <c r="I192" s="303" t="s">
        <v>686</v>
      </c>
      <c r="J192" s="303"/>
      <c r="K192" s="351"/>
    </row>
    <row r="193" s="1" customFormat="1" ht="15" customHeight="1">
      <c r="B193" s="328"/>
      <c r="C193" s="364" t="s">
        <v>747</v>
      </c>
      <c r="D193" s="303"/>
      <c r="E193" s="303"/>
      <c r="F193" s="326" t="s">
        <v>651</v>
      </c>
      <c r="G193" s="303"/>
      <c r="H193" s="303" t="s">
        <v>748</v>
      </c>
      <c r="I193" s="303" t="s">
        <v>686</v>
      </c>
      <c r="J193" s="303"/>
      <c r="K193" s="351"/>
    </row>
    <row r="194" s="1" customFormat="1" ht="15" customHeight="1">
      <c r="B194" s="328"/>
      <c r="C194" s="364" t="s">
        <v>749</v>
      </c>
      <c r="D194" s="303"/>
      <c r="E194" s="303"/>
      <c r="F194" s="326" t="s">
        <v>657</v>
      </c>
      <c r="G194" s="303"/>
      <c r="H194" s="303" t="s">
        <v>750</v>
      </c>
      <c r="I194" s="303" t="s">
        <v>686</v>
      </c>
      <c r="J194" s="303"/>
      <c r="K194" s="351"/>
    </row>
    <row r="195" s="1" customFormat="1" ht="15" customHeight="1">
      <c r="B195" s="357"/>
      <c r="C195" s="372"/>
      <c r="D195" s="337"/>
      <c r="E195" s="337"/>
      <c r="F195" s="337"/>
      <c r="G195" s="337"/>
      <c r="H195" s="337"/>
      <c r="I195" s="337"/>
      <c r="J195" s="337"/>
      <c r="K195" s="358"/>
    </row>
    <row r="196" s="1" customFormat="1" ht="18.75" customHeight="1">
      <c r="B196" s="339"/>
      <c r="C196" s="349"/>
      <c r="D196" s="349"/>
      <c r="E196" s="349"/>
      <c r="F196" s="359"/>
      <c r="G196" s="349"/>
      <c r="H196" s="349"/>
      <c r="I196" s="349"/>
      <c r="J196" s="349"/>
      <c r="K196" s="339"/>
    </row>
    <row r="197" s="1" customFormat="1" ht="18.75" customHeight="1">
      <c r="B197" s="339"/>
      <c r="C197" s="349"/>
      <c r="D197" s="349"/>
      <c r="E197" s="349"/>
      <c r="F197" s="359"/>
      <c r="G197" s="349"/>
      <c r="H197" s="349"/>
      <c r="I197" s="349"/>
      <c r="J197" s="349"/>
      <c r="K197" s="339"/>
    </row>
    <row r="198" s="1" customFormat="1" ht="18.75" customHeight="1">
      <c r="B198" s="311"/>
      <c r="C198" s="311"/>
      <c r="D198" s="311"/>
      <c r="E198" s="311"/>
      <c r="F198" s="311"/>
      <c r="G198" s="311"/>
      <c r="H198" s="311"/>
      <c r="I198" s="311"/>
      <c r="J198" s="311"/>
      <c r="K198" s="311"/>
    </row>
    <row r="199" s="1" customFormat="1" ht="13.5">
      <c r="B199" s="290"/>
      <c r="C199" s="291"/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1">
      <c r="B200" s="293"/>
      <c r="C200" s="294" t="s">
        <v>751</v>
      </c>
      <c r="D200" s="294"/>
      <c r="E200" s="294"/>
      <c r="F200" s="294"/>
      <c r="G200" s="294"/>
      <c r="H200" s="294"/>
      <c r="I200" s="294"/>
      <c r="J200" s="294"/>
      <c r="K200" s="295"/>
    </row>
    <row r="201" s="1" customFormat="1" ht="25.5" customHeight="1">
      <c r="B201" s="293"/>
      <c r="C201" s="373" t="s">
        <v>752</v>
      </c>
      <c r="D201" s="373"/>
      <c r="E201" s="373"/>
      <c r="F201" s="373" t="s">
        <v>753</v>
      </c>
      <c r="G201" s="374"/>
      <c r="H201" s="373" t="s">
        <v>754</v>
      </c>
      <c r="I201" s="373"/>
      <c r="J201" s="373"/>
      <c r="K201" s="295"/>
    </row>
    <row r="202" s="1" customFormat="1" ht="5.25" customHeight="1">
      <c r="B202" s="328"/>
      <c r="C202" s="323"/>
      <c r="D202" s="323"/>
      <c r="E202" s="323"/>
      <c r="F202" s="323"/>
      <c r="G202" s="349"/>
      <c r="H202" s="323"/>
      <c r="I202" s="323"/>
      <c r="J202" s="323"/>
      <c r="K202" s="351"/>
    </row>
    <row r="203" s="1" customFormat="1" ht="15" customHeight="1">
      <c r="B203" s="328"/>
      <c r="C203" s="303" t="s">
        <v>744</v>
      </c>
      <c r="D203" s="303"/>
      <c r="E203" s="303"/>
      <c r="F203" s="326" t="s">
        <v>44</v>
      </c>
      <c r="G203" s="303"/>
      <c r="H203" s="303" t="s">
        <v>755</v>
      </c>
      <c r="I203" s="303"/>
      <c r="J203" s="303"/>
      <c r="K203" s="351"/>
    </row>
    <row r="204" s="1" customFormat="1" ht="15" customHeight="1">
      <c r="B204" s="328"/>
      <c r="C204" s="303"/>
      <c r="D204" s="303"/>
      <c r="E204" s="303"/>
      <c r="F204" s="326" t="s">
        <v>45</v>
      </c>
      <c r="G204" s="303"/>
      <c r="H204" s="303" t="s">
        <v>756</v>
      </c>
      <c r="I204" s="303"/>
      <c r="J204" s="303"/>
      <c r="K204" s="351"/>
    </row>
    <row r="205" s="1" customFormat="1" ht="15" customHeight="1">
      <c r="B205" s="328"/>
      <c r="C205" s="303"/>
      <c r="D205" s="303"/>
      <c r="E205" s="303"/>
      <c r="F205" s="326" t="s">
        <v>48</v>
      </c>
      <c r="G205" s="303"/>
      <c r="H205" s="303" t="s">
        <v>757</v>
      </c>
      <c r="I205" s="303"/>
      <c r="J205" s="303"/>
      <c r="K205" s="351"/>
    </row>
    <row r="206" s="1" customFormat="1" ht="15" customHeight="1">
      <c r="B206" s="328"/>
      <c r="C206" s="303"/>
      <c r="D206" s="303"/>
      <c r="E206" s="303"/>
      <c r="F206" s="326" t="s">
        <v>46</v>
      </c>
      <c r="G206" s="303"/>
      <c r="H206" s="303" t="s">
        <v>758</v>
      </c>
      <c r="I206" s="303"/>
      <c r="J206" s="303"/>
      <c r="K206" s="351"/>
    </row>
    <row r="207" s="1" customFormat="1" ht="15" customHeight="1">
      <c r="B207" s="328"/>
      <c r="C207" s="303"/>
      <c r="D207" s="303"/>
      <c r="E207" s="303"/>
      <c r="F207" s="326" t="s">
        <v>47</v>
      </c>
      <c r="G207" s="303"/>
      <c r="H207" s="303" t="s">
        <v>759</v>
      </c>
      <c r="I207" s="303"/>
      <c r="J207" s="303"/>
      <c r="K207" s="351"/>
    </row>
    <row r="208" s="1" customFormat="1" ht="15" customHeight="1">
      <c r="B208" s="328"/>
      <c r="C208" s="303"/>
      <c r="D208" s="303"/>
      <c r="E208" s="303"/>
      <c r="F208" s="326"/>
      <c r="G208" s="303"/>
      <c r="H208" s="303"/>
      <c r="I208" s="303"/>
      <c r="J208" s="303"/>
      <c r="K208" s="351"/>
    </row>
    <row r="209" s="1" customFormat="1" ht="15" customHeight="1">
      <c r="B209" s="328"/>
      <c r="C209" s="303" t="s">
        <v>698</v>
      </c>
      <c r="D209" s="303"/>
      <c r="E209" s="303"/>
      <c r="F209" s="326" t="s">
        <v>79</v>
      </c>
      <c r="G209" s="303"/>
      <c r="H209" s="303" t="s">
        <v>760</v>
      </c>
      <c r="I209" s="303"/>
      <c r="J209" s="303"/>
      <c r="K209" s="351"/>
    </row>
    <row r="210" s="1" customFormat="1" ht="15" customHeight="1">
      <c r="B210" s="328"/>
      <c r="C210" s="303"/>
      <c r="D210" s="303"/>
      <c r="E210" s="303"/>
      <c r="F210" s="326" t="s">
        <v>597</v>
      </c>
      <c r="G210" s="303"/>
      <c r="H210" s="303" t="s">
        <v>598</v>
      </c>
      <c r="I210" s="303"/>
      <c r="J210" s="303"/>
      <c r="K210" s="351"/>
    </row>
    <row r="211" s="1" customFormat="1" ht="15" customHeight="1">
      <c r="B211" s="328"/>
      <c r="C211" s="303"/>
      <c r="D211" s="303"/>
      <c r="E211" s="303"/>
      <c r="F211" s="326" t="s">
        <v>595</v>
      </c>
      <c r="G211" s="303"/>
      <c r="H211" s="303" t="s">
        <v>761</v>
      </c>
      <c r="I211" s="303"/>
      <c r="J211" s="303"/>
      <c r="K211" s="351"/>
    </row>
    <row r="212" s="1" customFormat="1" ht="15" customHeight="1">
      <c r="B212" s="375"/>
      <c r="C212" s="303"/>
      <c r="D212" s="303"/>
      <c r="E212" s="303"/>
      <c r="F212" s="326" t="s">
        <v>88</v>
      </c>
      <c r="G212" s="364"/>
      <c r="H212" s="355" t="s">
        <v>89</v>
      </c>
      <c r="I212" s="355"/>
      <c r="J212" s="355"/>
      <c r="K212" s="376"/>
    </row>
    <row r="213" s="1" customFormat="1" ht="15" customHeight="1">
      <c r="B213" s="375"/>
      <c r="C213" s="303"/>
      <c r="D213" s="303"/>
      <c r="E213" s="303"/>
      <c r="F213" s="326" t="s">
        <v>186</v>
      </c>
      <c r="G213" s="364"/>
      <c r="H213" s="355" t="s">
        <v>242</v>
      </c>
      <c r="I213" s="355"/>
      <c r="J213" s="355"/>
      <c r="K213" s="376"/>
    </row>
    <row r="214" s="1" customFormat="1" ht="15" customHeight="1">
      <c r="B214" s="375"/>
      <c r="C214" s="303"/>
      <c r="D214" s="303"/>
      <c r="E214" s="303"/>
      <c r="F214" s="326"/>
      <c r="G214" s="364"/>
      <c r="H214" s="355"/>
      <c r="I214" s="355"/>
      <c r="J214" s="355"/>
      <c r="K214" s="376"/>
    </row>
    <row r="215" s="1" customFormat="1" ht="15" customHeight="1">
      <c r="B215" s="375"/>
      <c r="C215" s="303" t="s">
        <v>722</v>
      </c>
      <c r="D215" s="303"/>
      <c r="E215" s="303"/>
      <c r="F215" s="326">
        <v>1</v>
      </c>
      <c r="G215" s="364"/>
      <c r="H215" s="355" t="s">
        <v>762</v>
      </c>
      <c r="I215" s="355"/>
      <c r="J215" s="355"/>
      <c r="K215" s="376"/>
    </row>
    <row r="216" s="1" customFormat="1" ht="15" customHeight="1">
      <c r="B216" s="375"/>
      <c r="C216" s="303"/>
      <c r="D216" s="303"/>
      <c r="E216" s="303"/>
      <c r="F216" s="326">
        <v>2</v>
      </c>
      <c r="G216" s="364"/>
      <c r="H216" s="355" t="s">
        <v>763</v>
      </c>
      <c r="I216" s="355"/>
      <c r="J216" s="355"/>
      <c r="K216" s="376"/>
    </row>
    <row r="217" s="1" customFormat="1" ht="15" customHeight="1">
      <c r="B217" s="375"/>
      <c r="C217" s="303"/>
      <c r="D217" s="303"/>
      <c r="E217" s="303"/>
      <c r="F217" s="326">
        <v>3</v>
      </c>
      <c r="G217" s="364"/>
      <c r="H217" s="355" t="s">
        <v>764</v>
      </c>
      <c r="I217" s="355"/>
      <c r="J217" s="355"/>
      <c r="K217" s="376"/>
    </row>
    <row r="218" s="1" customFormat="1" ht="15" customHeight="1">
      <c r="B218" s="375"/>
      <c r="C218" s="303"/>
      <c r="D218" s="303"/>
      <c r="E218" s="303"/>
      <c r="F218" s="326">
        <v>4</v>
      </c>
      <c r="G218" s="364"/>
      <c r="H218" s="355" t="s">
        <v>765</v>
      </c>
      <c r="I218" s="355"/>
      <c r="J218" s="355"/>
      <c r="K218" s="376"/>
    </row>
    <row r="219" s="1" customFormat="1" ht="12.75" customHeight="1">
      <c r="B219" s="377"/>
      <c r="C219" s="378"/>
      <c r="D219" s="378"/>
      <c r="E219" s="378"/>
      <c r="F219" s="378"/>
      <c r="G219" s="378"/>
      <c r="H219" s="378"/>
      <c r="I219" s="378"/>
      <c r="J219" s="378"/>
      <c r="K219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Smědá, Raspenava - Hejnice, odstranění povodňových škod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108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110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5" t="s">
        <v>111</v>
      </c>
      <c r="G14" s="39"/>
      <c r="H14" s="39"/>
      <c r="I14" s="144" t="s">
        <v>23</v>
      </c>
      <c r="J14" s="148" t="str">
        <f>'Rekapitulace stavby'!AN8</f>
        <v>23.1.2026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5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4" t="s">
        <v>29</v>
      </c>
      <c r="J17" s="135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5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112</v>
      </c>
      <c r="F23" s="39"/>
      <c r="G23" s="39"/>
      <c r="H23" s="39"/>
      <c r="I23" s="144" t="s">
        <v>29</v>
      </c>
      <c r="J23" s="135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35</v>
      </c>
      <c r="E25" s="39"/>
      <c r="F25" s="39"/>
      <c r="G25" s="39"/>
      <c r="H25" s="39"/>
      <c r="I25" s="144" t="s">
        <v>26</v>
      </c>
      <c r="J25" s="135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112</v>
      </c>
      <c r="F26" s="39"/>
      <c r="G26" s="39"/>
      <c r="H26" s="39"/>
      <c r="I26" s="144" t="s">
        <v>29</v>
      </c>
      <c r="J26" s="135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37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39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41</v>
      </c>
      <c r="G34" s="39"/>
      <c r="H34" s="39"/>
      <c r="I34" s="156" t="s">
        <v>40</v>
      </c>
      <c r="J34" s="156" t="s">
        <v>42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43</v>
      </c>
      <c r="E35" s="144" t="s">
        <v>44</v>
      </c>
      <c r="F35" s="158">
        <f>ROUND((SUM(BE88:BE111)),  2)</f>
        <v>0</v>
      </c>
      <c r="G35" s="39"/>
      <c r="H35" s="39"/>
      <c r="I35" s="159">
        <v>0.20999999999999999</v>
      </c>
      <c r="J35" s="158">
        <f>ROUND(((SUM(BE88:BE111))*I35),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58">
        <f>ROUND((SUM(BF88:BF111)),  2)</f>
        <v>0</v>
      </c>
      <c r="G36" s="39"/>
      <c r="H36" s="39"/>
      <c r="I36" s="159">
        <v>0.12</v>
      </c>
      <c r="J36" s="158">
        <f>ROUND(((SUM(BF88:BF111))*I36),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43</v>
      </c>
      <c r="E37" s="144" t="s">
        <v>46</v>
      </c>
      <c r="F37" s="158">
        <f>ROUND((SUM(BG88:BG111)),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ROUND((SUM(BH88:BH111)),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ROUND((SUM(BI88:BI111)),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Smědá, Raspenava - Hejnice, odstranění povodňových škod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108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HSV - Odstranění nánosů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Raspenava</v>
      </c>
      <c r="G56" s="41"/>
      <c r="H56" s="41"/>
      <c r="I56" s="33" t="s">
        <v>23</v>
      </c>
      <c r="J56" s="74" t="str">
        <f>IF(J14="","",J14)</f>
        <v>23.1.2026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Winkler, MBA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Stanislav Winkler, MBA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71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118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119</v>
      </c>
      <c r="E66" s="184"/>
      <c r="F66" s="184"/>
      <c r="G66" s="184"/>
      <c r="H66" s="184"/>
      <c r="I66" s="184"/>
      <c r="J66" s="185">
        <f>J108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120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Smědá, Raspenava - Hejnice, odstranění povodňových škod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108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109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HSV - Odstranění nánosů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Raspenava</v>
      </c>
      <c r="G82" s="41"/>
      <c r="H82" s="41"/>
      <c r="I82" s="33" t="s">
        <v>23</v>
      </c>
      <c r="J82" s="74" t="str">
        <f>IF(J14="","",J14)</f>
        <v>23.1.2026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Povodí Labe, státní podnik</v>
      </c>
      <c r="G84" s="41"/>
      <c r="H84" s="41"/>
      <c r="I84" s="33" t="s">
        <v>33</v>
      </c>
      <c r="J84" s="37" t="str">
        <f>E23</f>
        <v>Ing. Stanislav Winkler, MBA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35</v>
      </c>
      <c r="J85" s="37" t="str">
        <f>E26</f>
        <v>Ing. Stanislav Winkler, MBA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121</v>
      </c>
      <c r="D87" s="190" t="s">
        <v>58</v>
      </c>
      <c r="E87" s="190" t="s">
        <v>54</v>
      </c>
      <c r="F87" s="190" t="s">
        <v>55</v>
      </c>
      <c r="G87" s="190" t="s">
        <v>122</v>
      </c>
      <c r="H87" s="190" t="s">
        <v>123</v>
      </c>
      <c r="I87" s="190" t="s">
        <v>124</v>
      </c>
      <c r="J87" s="190" t="s">
        <v>115</v>
      </c>
      <c r="K87" s="191" t="s">
        <v>125</v>
      </c>
      <c r="L87" s="192"/>
      <c r="M87" s="94" t="s">
        <v>19</v>
      </c>
      <c r="N87" s="95" t="s">
        <v>43</v>
      </c>
      <c r="O87" s="95" t="s">
        <v>126</v>
      </c>
      <c r="P87" s="95" t="s">
        <v>127</v>
      </c>
      <c r="Q87" s="95" t="s">
        <v>128</v>
      </c>
      <c r="R87" s="95" t="s">
        <v>129</v>
      </c>
      <c r="S87" s="95" t="s">
        <v>130</v>
      </c>
      <c r="T87" s="96" t="s">
        <v>131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132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</f>
        <v>0</v>
      </c>
      <c r="Q88" s="98"/>
      <c r="R88" s="195">
        <f>R89</f>
        <v>0</v>
      </c>
      <c r="S88" s="98"/>
      <c r="T88" s="196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116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72</v>
      </c>
      <c r="E89" s="201" t="s">
        <v>84</v>
      </c>
      <c r="F89" s="201" t="s">
        <v>133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P90+P108</f>
        <v>0</v>
      </c>
      <c r="Q89" s="206"/>
      <c r="R89" s="207">
        <f>R90+R108</f>
        <v>0</v>
      </c>
      <c r="S89" s="206"/>
      <c r="T89" s="208">
        <f>T90+T108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73</v>
      </c>
      <c r="AY89" s="209" t="s">
        <v>134</v>
      </c>
      <c r="BK89" s="211">
        <f>BK90+BK108</f>
        <v>0</v>
      </c>
    </row>
    <row r="90" s="12" customFormat="1" ht="22.8" customHeight="1">
      <c r="A90" s="12"/>
      <c r="B90" s="198"/>
      <c r="C90" s="199"/>
      <c r="D90" s="200" t="s">
        <v>72</v>
      </c>
      <c r="E90" s="212" t="s">
        <v>80</v>
      </c>
      <c r="F90" s="212" t="s">
        <v>135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SUM(P91:P107)</f>
        <v>0</v>
      </c>
      <c r="Q90" s="206"/>
      <c r="R90" s="207">
        <f>SUM(R91:R107)</f>
        <v>0</v>
      </c>
      <c r="S90" s="206"/>
      <c r="T90" s="208">
        <f>SUM(T91:T107)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72</v>
      </c>
      <c r="AU90" s="210" t="s">
        <v>80</v>
      </c>
      <c r="AY90" s="209" t="s">
        <v>134</v>
      </c>
      <c r="BK90" s="211">
        <f>SUM(BK91:BK107)</f>
        <v>0</v>
      </c>
    </row>
    <row r="91" s="2" customFormat="1" ht="24.15" customHeight="1">
      <c r="A91" s="39"/>
      <c r="B91" s="40"/>
      <c r="C91" s="214" t="s">
        <v>136</v>
      </c>
      <c r="D91" s="214" t="s">
        <v>137</v>
      </c>
      <c r="E91" s="215" t="s">
        <v>138</v>
      </c>
      <c r="F91" s="216" t="s">
        <v>139</v>
      </c>
      <c r="G91" s="217" t="s">
        <v>140</v>
      </c>
      <c r="H91" s="218">
        <v>0.33100000000000002</v>
      </c>
      <c r="I91" s="219"/>
      <c r="J91" s="220">
        <f>ROUND(I91*H91,2)</f>
        <v>0</v>
      </c>
      <c r="K91" s="216" t="s">
        <v>141</v>
      </c>
      <c r="L91" s="45"/>
      <c r="M91" s="221" t="s">
        <v>19</v>
      </c>
      <c r="N91" s="222" t="s">
        <v>46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142</v>
      </c>
      <c r="AT91" s="225" t="s">
        <v>137</v>
      </c>
      <c r="AU91" s="225" t="s">
        <v>82</v>
      </c>
      <c r="AY91" s="18" t="s">
        <v>134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142</v>
      </c>
      <c r="BK91" s="226">
        <f>ROUND(I91*H91,2)</f>
        <v>0</v>
      </c>
      <c r="BL91" s="18" t="s">
        <v>142</v>
      </c>
      <c r="BM91" s="225" t="s">
        <v>143</v>
      </c>
    </row>
    <row r="92" s="2" customFormat="1">
      <c r="A92" s="39"/>
      <c r="B92" s="40"/>
      <c r="C92" s="41"/>
      <c r="D92" s="227" t="s">
        <v>144</v>
      </c>
      <c r="E92" s="41"/>
      <c r="F92" s="228" t="s">
        <v>145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82</v>
      </c>
    </row>
    <row r="93" s="2" customFormat="1">
      <c r="A93" s="39"/>
      <c r="B93" s="40"/>
      <c r="C93" s="41"/>
      <c r="D93" s="232" t="s">
        <v>146</v>
      </c>
      <c r="E93" s="41"/>
      <c r="F93" s="233" t="s">
        <v>147</v>
      </c>
      <c r="G93" s="41"/>
      <c r="H93" s="41"/>
      <c r="I93" s="229"/>
      <c r="J93" s="41"/>
      <c r="K93" s="41"/>
      <c r="L93" s="45"/>
      <c r="M93" s="230"/>
      <c r="N93" s="231"/>
      <c r="O93" s="86"/>
      <c r="P93" s="86"/>
      <c r="Q93" s="86"/>
      <c r="R93" s="86"/>
      <c r="S93" s="86"/>
      <c r="T93" s="87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146</v>
      </c>
      <c r="AU93" s="18" t="s">
        <v>82</v>
      </c>
    </row>
    <row r="94" s="2" customFormat="1" ht="24.15" customHeight="1">
      <c r="A94" s="39"/>
      <c r="B94" s="40"/>
      <c r="C94" s="214" t="s">
        <v>148</v>
      </c>
      <c r="D94" s="214" t="s">
        <v>137</v>
      </c>
      <c r="E94" s="215" t="s">
        <v>149</v>
      </c>
      <c r="F94" s="216" t="s">
        <v>150</v>
      </c>
      <c r="G94" s="217" t="s">
        <v>140</v>
      </c>
      <c r="H94" s="218">
        <v>0.33100000000000002</v>
      </c>
      <c r="I94" s="219"/>
      <c r="J94" s="220">
        <f>ROUND(I94*H94,2)</f>
        <v>0</v>
      </c>
      <c r="K94" s="216" t="s">
        <v>141</v>
      </c>
      <c r="L94" s="45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142</v>
      </c>
      <c r="AT94" s="225" t="s">
        <v>137</v>
      </c>
      <c r="AU94" s="225" t="s">
        <v>82</v>
      </c>
      <c r="AY94" s="18" t="s">
        <v>134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142</v>
      </c>
      <c r="BK94" s="226">
        <f>ROUND(I94*H94,2)</f>
        <v>0</v>
      </c>
      <c r="BL94" s="18" t="s">
        <v>142</v>
      </c>
      <c r="BM94" s="225" t="s">
        <v>151</v>
      </c>
    </row>
    <row r="95" s="2" customFormat="1">
      <c r="A95" s="39"/>
      <c r="B95" s="40"/>
      <c r="C95" s="41"/>
      <c r="D95" s="227" t="s">
        <v>144</v>
      </c>
      <c r="E95" s="41"/>
      <c r="F95" s="228" t="s">
        <v>152</v>
      </c>
      <c r="G95" s="41"/>
      <c r="H95" s="41"/>
      <c r="I95" s="229"/>
      <c r="J95" s="41"/>
      <c r="K95" s="41"/>
      <c r="L95" s="45"/>
      <c r="M95" s="230"/>
      <c r="N95" s="231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82</v>
      </c>
    </row>
    <row r="96" s="2" customFormat="1">
      <c r="A96" s="39"/>
      <c r="B96" s="40"/>
      <c r="C96" s="41"/>
      <c r="D96" s="232" t="s">
        <v>146</v>
      </c>
      <c r="E96" s="41"/>
      <c r="F96" s="233" t="s">
        <v>153</v>
      </c>
      <c r="G96" s="41"/>
      <c r="H96" s="41"/>
      <c r="I96" s="229"/>
      <c r="J96" s="41"/>
      <c r="K96" s="41"/>
      <c r="L96" s="45"/>
      <c r="M96" s="230"/>
      <c r="N96" s="231"/>
      <c r="O96" s="86"/>
      <c r="P96" s="86"/>
      <c r="Q96" s="86"/>
      <c r="R96" s="86"/>
      <c r="S96" s="86"/>
      <c r="T96" s="87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82</v>
      </c>
    </row>
    <row r="97" s="2" customFormat="1" ht="16.5" customHeight="1">
      <c r="A97" s="39"/>
      <c r="B97" s="40"/>
      <c r="C97" s="214" t="s">
        <v>80</v>
      </c>
      <c r="D97" s="214" t="s">
        <v>137</v>
      </c>
      <c r="E97" s="215" t="s">
        <v>154</v>
      </c>
      <c r="F97" s="216" t="s">
        <v>155</v>
      </c>
      <c r="G97" s="217" t="s">
        <v>156</v>
      </c>
      <c r="H97" s="218">
        <v>1840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46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142</v>
      </c>
      <c r="AT97" s="225" t="s">
        <v>137</v>
      </c>
      <c r="AU97" s="225" t="s">
        <v>82</v>
      </c>
      <c r="AY97" s="18" t="s">
        <v>134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142</v>
      </c>
      <c r="BK97" s="226">
        <f>ROUND(I97*H97,2)</f>
        <v>0</v>
      </c>
      <c r="BL97" s="18" t="s">
        <v>142</v>
      </c>
      <c r="BM97" s="225" t="s">
        <v>157</v>
      </c>
    </row>
    <row r="98" s="2" customFormat="1">
      <c r="A98" s="39"/>
      <c r="B98" s="40"/>
      <c r="C98" s="41"/>
      <c r="D98" s="227" t="s">
        <v>144</v>
      </c>
      <c r="E98" s="41"/>
      <c r="F98" s="228" t="s">
        <v>158</v>
      </c>
      <c r="G98" s="41"/>
      <c r="H98" s="41"/>
      <c r="I98" s="229"/>
      <c r="J98" s="41"/>
      <c r="K98" s="41"/>
      <c r="L98" s="45"/>
      <c r="M98" s="230"/>
      <c r="N98" s="231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82</v>
      </c>
    </row>
    <row r="99" s="2" customFormat="1">
      <c r="A99" s="39"/>
      <c r="B99" s="40"/>
      <c r="C99" s="41"/>
      <c r="D99" s="227" t="s">
        <v>159</v>
      </c>
      <c r="E99" s="41"/>
      <c r="F99" s="234" t="s">
        <v>160</v>
      </c>
      <c r="G99" s="41"/>
      <c r="H99" s="41"/>
      <c r="I99" s="229"/>
      <c r="J99" s="41"/>
      <c r="K99" s="41"/>
      <c r="L99" s="45"/>
      <c r="M99" s="230"/>
      <c r="N99" s="231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159</v>
      </c>
      <c r="AU99" s="18" t="s">
        <v>82</v>
      </c>
    </row>
    <row r="100" s="13" customFormat="1">
      <c r="A100" s="13"/>
      <c r="B100" s="235"/>
      <c r="C100" s="236"/>
      <c r="D100" s="227" t="s">
        <v>161</v>
      </c>
      <c r="E100" s="237" t="s">
        <v>19</v>
      </c>
      <c r="F100" s="238" t="s">
        <v>162</v>
      </c>
      <c r="G100" s="236"/>
      <c r="H100" s="239">
        <v>1840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161</v>
      </c>
      <c r="AU100" s="245" t="s">
        <v>82</v>
      </c>
      <c r="AV100" s="13" t="s">
        <v>82</v>
      </c>
      <c r="AW100" s="13" t="s">
        <v>34</v>
      </c>
      <c r="AX100" s="13" t="s">
        <v>80</v>
      </c>
      <c r="AY100" s="245" t="s">
        <v>134</v>
      </c>
    </row>
    <row r="101" s="2" customFormat="1" ht="16.5" customHeight="1">
      <c r="A101" s="39"/>
      <c r="B101" s="40"/>
      <c r="C101" s="214" t="s">
        <v>82</v>
      </c>
      <c r="D101" s="214" t="s">
        <v>137</v>
      </c>
      <c r="E101" s="215" t="s">
        <v>163</v>
      </c>
      <c r="F101" s="216" t="s">
        <v>164</v>
      </c>
      <c r="G101" s="217" t="s">
        <v>156</v>
      </c>
      <c r="H101" s="218">
        <v>1840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46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142</v>
      </c>
      <c r="AT101" s="225" t="s">
        <v>137</v>
      </c>
      <c r="AU101" s="225" t="s">
        <v>82</v>
      </c>
      <c r="AY101" s="18" t="s">
        <v>134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142</v>
      </c>
      <c r="BK101" s="226">
        <f>ROUND(I101*H101,2)</f>
        <v>0</v>
      </c>
      <c r="BL101" s="18" t="s">
        <v>142</v>
      </c>
      <c r="BM101" s="225" t="s">
        <v>165</v>
      </c>
    </row>
    <row r="102" s="2" customFormat="1">
      <c r="A102" s="39"/>
      <c r="B102" s="40"/>
      <c r="C102" s="41"/>
      <c r="D102" s="227" t="s">
        <v>144</v>
      </c>
      <c r="E102" s="41"/>
      <c r="F102" s="228" t="s">
        <v>166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7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82</v>
      </c>
    </row>
    <row r="103" s="2" customFormat="1">
      <c r="A103" s="39"/>
      <c r="B103" s="40"/>
      <c r="C103" s="41"/>
      <c r="D103" s="227" t="s">
        <v>159</v>
      </c>
      <c r="E103" s="41"/>
      <c r="F103" s="234" t="s">
        <v>167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159</v>
      </c>
      <c r="AU103" s="18" t="s">
        <v>82</v>
      </c>
    </row>
    <row r="104" s="13" customFormat="1">
      <c r="A104" s="13"/>
      <c r="B104" s="235"/>
      <c r="C104" s="236"/>
      <c r="D104" s="227" t="s">
        <v>161</v>
      </c>
      <c r="E104" s="237" t="s">
        <v>19</v>
      </c>
      <c r="F104" s="238" t="s">
        <v>162</v>
      </c>
      <c r="G104" s="236"/>
      <c r="H104" s="239">
        <v>1840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5" t="s">
        <v>161</v>
      </c>
      <c r="AU104" s="245" t="s">
        <v>82</v>
      </c>
      <c r="AV104" s="13" t="s">
        <v>82</v>
      </c>
      <c r="AW104" s="13" t="s">
        <v>34</v>
      </c>
      <c r="AX104" s="13" t="s">
        <v>80</v>
      </c>
      <c r="AY104" s="245" t="s">
        <v>134</v>
      </c>
    </row>
    <row r="105" s="2" customFormat="1" ht="16.5" customHeight="1">
      <c r="A105" s="39"/>
      <c r="B105" s="40"/>
      <c r="C105" s="214" t="s">
        <v>168</v>
      </c>
      <c r="D105" s="214" t="s">
        <v>137</v>
      </c>
      <c r="E105" s="215" t="s">
        <v>169</v>
      </c>
      <c r="F105" s="216" t="s">
        <v>170</v>
      </c>
      <c r="G105" s="217" t="s">
        <v>156</v>
      </c>
      <c r="H105" s="218">
        <v>1840</v>
      </c>
      <c r="I105" s="219"/>
      <c r="J105" s="220">
        <f>ROUND(I105*H105,2)</f>
        <v>0</v>
      </c>
      <c r="K105" s="216" t="s">
        <v>19</v>
      </c>
      <c r="L105" s="45"/>
      <c r="M105" s="221" t="s">
        <v>19</v>
      </c>
      <c r="N105" s="222" t="s">
        <v>46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142</v>
      </c>
      <c r="AT105" s="225" t="s">
        <v>137</v>
      </c>
      <c r="AU105" s="225" t="s">
        <v>82</v>
      </c>
      <c r="AY105" s="18" t="s">
        <v>134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142</v>
      </c>
      <c r="BK105" s="226">
        <f>ROUND(I105*H105,2)</f>
        <v>0</v>
      </c>
      <c r="BL105" s="18" t="s">
        <v>142</v>
      </c>
      <c r="BM105" s="225" t="s">
        <v>171</v>
      </c>
    </row>
    <row r="106" s="2" customFormat="1">
      <c r="A106" s="39"/>
      <c r="B106" s="40"/>
      <c r="C106" s="41"/>
      <c r="D106" s="227" t="s">
        <v>144</v>
      </c>
      <c r="E106" s="41"/>
      <c r="F106" s="228" t="s">
        <v>172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82</v>
      </c>
    </row>
    <row r="107" s="2" customFormat="1">
      <c r="A107" s="39"/>
      <c r="B107" s="40"/>
      <c r="C107" s="41"/>
      <c r="D107" s="227" t="s">
        <v>159</v>
      </c>
      <c r="E107" s="41"/>
      <c r="F107" s="234" t="s">
        <v>173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159</v>
      </c>
      <c r="AU107" s="18" t="s">
        <v>82</v>
      </c>
    </row>
    <row r="108" s="12" customFormat="1" ht="22.8" customHeight="1">
      <c r="A108" s="12"/>
      <c r="B108" s="198"/>
      <c r="C108" s="199"/>
      <c r="D108" s="200" t="s">
        <v>72</v>
      </c>
      <c r="E108" s="212" t="s">
        <v>174</v>
      </c>
      <c r="F108" s="212" t="s">
        <v>175</v>
      </c>
      <c r="G108" s="199"/>
      <c r="H108" s="199"/>
      <c r="I108" s="202"/>
      <c r="J108" s="213">
        <f>BK108</f>
        <v>0</v>
      </c>
      <c r="K108" s="199"/>
      <c r="L108" s="204"/>
      <c r="M108" s="205"/>
      <c r="N108" s="206"/>
      <c r="O108" s="206"/>
      <c r="P108" s="207">
        <f>SUM(P109:P111)</f>
        <v>0</v>
      </c>
      <c r="Q108" s="206"/>
      <c r="R108" s="207">
        <f>SUM(R109:R111)</f>
        <v>0</v>
      </c>
      <c r="S108" s="206"/>
      <c r="T108" s="208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9" t="s">
        <v>142</v>
      </c>
      <c r="AT108" s="210" t="s">
        <v>72</v>
      </c>
      <c r="AU108" s="210" t="s">
        <v>80</v>
      </c>
      <c r="AY108" s="209" t="s">
        <v>134</v>
      </c>
      <c r="BK108" s="211">
        <f>SUM(BK109:BK111)</f>
        <v>0</v>
      </c>
    </row>
    <row r="109" s="2" customFormat="1" ht="16.5" customHeight="1">
      <c r="A109" s="39"/>
      <c r="B109" s="40"/>
      <c r="C109" s="214" t="s">
        <v>142</v>
      </c>
      <c r="D109" s="214" t="s">
        <v>137</v>
      </c>
      <c r="E109" s="215" t="s">
        <v>176</v>
      </c>
      <c r="F109" s="216" t="s">
        <v>177</v>
      </c>
      <c r="G109" s="217" t="s">
        <v>156</v>
      </c>
      <c r="H109" s="218">
        <v>-1840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46</v>
      </c>
      <c r="O109" s="86"/>
      <c r="P109" s="223">
        <f>O109*H109</f>
        <v>0</v>
      </c>
      <c r="Q109" s="223">
        <v>0</v>
      </c>
      <c r="R109" s="223">
        <f>Q109*H109</f>
        <v>0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142</v>
      </c>
      <c r="AT109" s="225" t="s">
        <v>137</v>
      </c>
      <c r="AU109" s="225" t="s">
        <v>82</v>
      </c>
      <c r="AY109" s="18" t="s">
        <v>134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142</v>
      </c>
      <c r="BK109" s="226">
        <f>ROUND(I109*H109,2)</f>
        <v>0</v>
      </c>
      <c r="BL109" s="18" t="s">
        <v>142</v>
      </c>
      <c r="BM109" s="225" t="s">
        <v>178</v>
      </c>
    </row>
    <row r="110" s="2" customFormat="1">
      <c r="A110" s="39"/>
      <c r="B110" s="40"/>
      <c r="C110" s="41"/>
      <c r="D110" s="227" t="s">
        <v>144</v>
      </c>
      <c r="E110" s="41"/>
      <c r="F110" s="228" t="s">
        <v>177</v>
      </c>
      <c r="G110" s="41"/>
      <c r="H110" s="41"/>
      <c r="I110" s="229"/>
      <c r="J110" s="41"/>
      <c r="K110" s="41"/>
      <c r="L110" s="45"/>
      <c r="M110" s="230"/>
      <c r="N110" s="231"/>
      <c r="O110" s="86"/>
      <c r="P110" s="86"/>
      <c r="Q110" s="86"/>
      <c r="R110" s="86"/>
      <c r="S110" s="86"/>
      <c r="T110" s="87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82</v>
      </c>
    </row>
    <row r="111" s="2" customFormat="1">
      <c r="A111" s="39"/>
      <c r="B111" s="40"/>
      <c r="C111" s="41"/>
      <c r="D111" s="227" t="s">
        <v>159</v>
      </c>
      <c r="E111" s="41"/>
      <c r="F111" s="234" t="s">
        <v>179</v>
      </c>
      <c r="G111" s="41"/>
      <c r="H111" s="41"/>
      <c r="I111" s="229"/>
      <c r="J111" s="41"/>
      <c r="K111" s="41"/>
      <c r="L111" s="45"/>
      <c r="M111" s="246"/>
      <c r="N111" s="247"/>
      <c r="O111" s="248"/>
      <c r="P111" s="248"/>
      <c r="Q111" s="248"/>
      <c r="R111" s="248"/>
      <c r="S111" s="248"/>
      <c r="T111" s="24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159</v>
      </c>
      <c r="AU111" s="18" t="s">
        <v>82</v>
      </c>
    </row>
    <row r="112" s="2" customFormat="1" ht="6.96" customHeight="1">
      <c r="A112" s="39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45"/>
      <c r="M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</sheetData>
  <sheetProtection sheet="1" autoFilter="0" formatColumns="0" formatRows="0" objects="1" scenarios="1" spinCount="100000" saltValue="9nqC2r2m4K/ZJstxnqz+IuJ7ZJNGTl639iHZsXY5fXpXUPD3rdSLvV2C+jQRoIkGUWZ3PnhviDWom6m6qmuktw==" hashValue="GFsgt7OqwmSxuqMPHxSdNr9wGrMdJzwAsoFvzq/SHjD+Mu99g92MtzGtV+t34kXl7gbUm5xeIvVf6MF5JUr4hg==" algorithmName="SHA-512" password="CC35"/>
  <autoFilter ref="C87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5_01/111103202"/>
    <hyperlink ref="F96" r:id="rId2" display="https://podminky.urs.cz/item/CS_URS_2025_01/18580310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Smědá, Raspenava - Hejnice, odstranění povodňových škod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108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180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5" t="s">
        <v>111</v>
      </c>
      <c r="G14" s="39"/>
      <c r="H14" s="39"/>
      <c r="I14" s="144" t="s">
        <v>23</v>
      </c>
      <c r="J14" s="148" t="str">
        <f>'Rekapitulace stavby'!AN8</f>
        <v>23.1.2026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5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4" t="s">
        <v>29</v>
      </c>
      <c r="J17" s="135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5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112</v>
      </c>
      <c r="F23" s="39"/>
      <c r="G23" s="39"/>
      <c r="H23" s="39"/>
      <c r="I23" s="144" t="s">
        <v>29</v>
      </c>
      <c r="J23" s="135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35</v>
      </c>
      <c r="E25" s="39"/>
      <c r="F25" s="39"/>
      <c r="G25" s="39"/>
      <c r="H25" s="39"/>
      <c r="I25" s="144" t="s">
        <v>26</v>
      </c>
      <c r="J25" s="135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112</v>
      </c>
      <c r="F26" s="39"/>
      <c r="G26" s="39"/>
      <c r="H26" s="39"/>
      <c r="I26" s="144" t="s">
        <v>29</v>
      </c>
      <c r="J26" s="135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37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38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39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41</v>
      </c>
      <c r="G34" s="39"/>
      <c r="H34" s="39"/>
      <c r="I34" s="156" t="s">
        <v>40</v>
      </c>
      <c r="J34" s="156" t="s">
        <v>42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43</v>
      </c>
      <c r="E35" s="144" t="s">
        <v>44</v>
      </c>
      <c r="F35" s="158">
        <f>ROUND((SUM(BE90:BE168)),  2)</f>
        <v>0</v>
      </c>
      <c r="G35" s="39"/>
      <c r="H35" s="39"/>
      <c r="I35" s="159">
        <v>0.20999999999999999</v>
      </c>
      <c r="J35" s="158">
        <f>ROUND(((SUM(BE90:BE168))*I35),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58">
        <f>ROUND((SUM(BF90:BF168)),  2)</f>
        <v>0</v>
      </c>
      <c r="G36" s="39"/>
      <c r="H36" s="39"/>
      <c r="I36" s="159">
        <v>0.12</v>
      </c>
      <c r="J36" s="158">
        <f>ROUND(((SUM(BF90:BF168))*I36),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43</v>
      </c>
      <c r="E37" s="144" t="s">
        <v>46</v>
      </c>
      <c r="F37" s="158">
        <f>ROUND((SUM(BG90:BG168)),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ROUND((SUM(BH90:BH168)),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ROUND((SUM(BI90:BI168)),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Smědá, Raspenava - Hejnice, odstranění povodňových škod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108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Raspenava</v>
      </c>
      <c r="G56" s="41"/>
      <c r="H56" s="41"/>
      <c r="I56" s="33" t="s">
        <v>23</v>
      </c>
      <c r="J56" s="74" t="str">
        <f>IF(J14="","",J14)</f>
        <v>23.1.2026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Winkler, MBA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Stanislav Winkler, MBA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71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s="9" customFormat="1" ht="24.96" customHeight="1">
      <c r="A64" s="9"/>
      <c r="B64" s="176"/>
      <c r="C64" s="177"/>
      <c r="D64" s="178" t="s">
        <v>181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182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183</v>
      </c>
      <c r="E66" s="184"/>
      <c r="F66" s="184"/>
      <c r="G66" s="184"/>
      <c r="H66" s="184"/>
      <c r="I66" s="184"/>
      <c r="J66" s="185">
        <f>J110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184</v>
      </c>
      <c r="E67" s="184"/>
      <c r="F67" s="184"/>
      <c r="G67" s="184"/>
      <c r="H67" s="184"/>
      <c r="I67" s="184"/>
      <c r="J67" s="185">
        <f>J122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185</v>
      </c>
      <c r="E68" s="184"/>
      <c r="F68" s="184"/>
      <c r="G68" s="184"/>
      <c r="H68" s="184"/>
      <c r="I68" s="184"/>
      <c r="J68" s="185">
        <f>J133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120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Smědá, Raspenava - Hejnice, odstranění povodňových škod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108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109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Raspenava</v>
      </c>
      <c r="G84" s="41"/>
      <c r="H84" s="41"/>
      <c r="I84" s="33" t="s">
        <v>23</v>
      </c>
      <c r="J84" s="74" t="str">
        <f>IF(J14="","",J14)</f>
        <v>23.1.2026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Ing. Stanislav Winkler, MBA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Ing. Stanislav Winkler, MBA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121</v>
      </c>
      <c r="D89" s="190" t="s">
        <v>58</v>
      </c>
      <c r="E89" s="190" t="s">
        <v>54</v>
      </c>
      <c r="F89" s="190" t="s">
        <v>55</v>
      </c>
      <c r="G89" s="190" t="s">
        <v>122</v>
      </c>
      <c r="H89" s="190" t="s">
        <v>123</v>
      </c>
      <c r="I89" s="190" t="s">
        <v>124</v>
      </c>
      <c r="J89" s="190" t="s">
        <v>115</v>
      </c>
      <c r="K89" s="191" t="s">
        <v>125</v>
      </c>
      <c r="L89" s="192"/>
      <c r="M89" s="94" t="s">
        <v>19</v>
      </c>
      <c r="N89" s="95" t="s">
        <v>43</v>
      </c>
      <c r="O89" s="95" t="s">
        <v>126</v>
      </c>
      <c r="P89" s="95" t="s">
        <v>127</v>
      </c>
      <c r="Q89" s="95" t="s">
        <v>128</v>
      </c>
      <c r="R89" s="95" t="s">
        <v>129</v>
      </c>
      <c r="S89" s="95" t="s">
        <v>130</v>
      </c>
      <c r="T89" s="96" t="s">
        <v>131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1" t="s">
        <v>132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7"/>
      <c r="N90" s="194"/>
      <c r="O90" s="98"/>
      <c r="P90" s="195">
        <f>P91</f>
        <v>0</v>
      </c>
      <c r="Q90" s="98"/>
      <c r="R90" s="195">
        <f>R91</f>
        <v>0</v>
      </c>
      <c r="S90" s="98"/>
      <c r="T90" s="196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116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72</v>
      </c>
      <c r="E91" s="201" t="s">
        <v>186</v>
      </c>
      <c r="F91" s="201" t="s">
        <v>187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P92+P110+P122+P133</f>
        <v>0</v>
      </c>
      <c r="Q91" s="206"/>
      <c r="R91" s="207">
        <f>R92+R110+R122+R133</f>
        <v>0</v>
      </c>
      <c r="S91" s="206"/>
      <c r="T91" s="208">
        <f>T92+T110+T122+T133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142</v>
      </c>
      <c r="AT91" s="210" t="s">
        <v>72</v>
      </c>
      <c r="AU91" s="210" t="s">
        <v>73</v>
      </c>
      <c r="AY91" s="209" t="s">
        <v>134</v>
      </c>
      <c r="BK91" s="211">
        <f>BK92+BK110+BK122+BK133</f>
        <v>0</v>
      </c>
    </row>
    <row r="92" s="12" customFormat="1" ht="22.8" customHeight="1">
      <c r="A92" s="12"/>
      <c r="B92" s="198"/>
      <c r="C92" s="199"/>
      <c r="D92" s="200" t="s">
        <v>72</v>
      </c>
      <c r="E92" s="212" t="s">
        <v>188</v>
      </c>
      <c r="F92" s="212" t="s">
        <v>189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SUM(P93:P109)</f>
        <v>0</v>
      </c>
      <c r="Q92" s="206"/>
      <c r="R92" s="207">
        <f>SUM(R93:R109)</f>
        <v>0</v>
      </c>
      <c r="S92" s="206"/>
      <c r="T92" s="208">
        <f>SUM(T93:T109)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142</v>
      </c>
      <c r="AT92" s="210" t="s">
        <v>72</v>
      </c>
      <c r="AU92" s="210" t="s">
        <v>80</v>
      </c>
      <c r="AY92" s="209" t="s">
        <v>134</v>
      </c>
      <c r="BK92" s="211">
        <f>SUM(BK93:BK109)</f>
        <v>0</v>
      </c>
    </row>
    <row r="93" s="2" customFormat="1" ht="16.5" customHeight="1">
      <c r="A93" s="39"/>
      <c r="B93" s="40"/>
      <c r="C93" s="214" t="s">
        <v>80</v>
      </c>
      <c r="D93" s="214" t="s">
        <v>137</v>
      </c>
      <c r="E93" s="215" t="s">
        <v>190</v>
      </c>
      <c r="F93" s="216" t="s">
        <v>191</v>
      </c>
      <c r="G93" s="217" t="s">
        <v>192</v>
      </c>
      <c r="H93" s="218">
        <v>1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46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193</v>
      </c>
      <c r="AT93" s="225" t="s">
        <v>137</v>
      </c>
      <c r="AU93" s="225" t="s">
        <v>82</v>
      </c>
      <c r="AY93" s="18" t="s">
        <v>134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142</v>
      </c>
      <c r="BK93" s="226">
        <f>ROUND(I93*H93,2)</f>
        <v>0</v>
      </c>
      <c r="BL93" s="18" t="s">
        <v>193</v>
      </c>
      <c r="BM93" s="225" t="s">
        <v>194</v>
      </c>
    </row>
    <row r="94" s="2" customFormat="1">
      <c r="A94" s="39"/>
      <c r="B94" s="40"/>
      <c r="C94" s="41"/>
      <c r="D94" s="227" t="s">
        <v>144</v>
      </c>
      <c r="E94" s="41"/>
      <c r="F94" s="228" t="s">
        <v>195</v>
      </c>
      <c r="G94" s="41"/>
      <c r="H94" s="41"/>
      <c r="I94" s="229"/>
      <c r="J94" s="41"/>
      <c r="K94" s="41"/>
      <c r="L94" s="45"/>
      <c r="M94" s="230"/>
      <c r="N94" s="231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82</v>
      </c>
    </row>
    <row r="95" s="2" customFormat="1">
      <c r="A95" s="39"/>
      <c r="B95" s="40"/>
      <c r="C95" s="41"/>
      <c r="D95" s="227" t="s">
        <v>159</v>
      </c>
      <c r="E95" s="41"/>
      <c r="F95" s="234" t="s">
        <v>196</v>
      </c>
      <c r="G95" s="41"/>
      <c r="H95" s="41"/>
      <c r="I95" s="229"/>
      <c r="J95" s="41"/>
      <c r="K95" s="41"/>
      <c r="L95" s="45"/>
      <c r="M95" s="230"/>
      <c r="N95" s="231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159</v>
      </c>
      <c r="AU95" s="18" t="s">
        <v>82</v>
      </c>
    </row>
    <row r="96" s="14" customFormat="1">
      <c r="A96" s="14"/>
      <c r="B96" s="250"/>
      <c r="C96" s="251"/>
      <c r="D96" s="227" t="s">
        <v>161</v>
      </c>
      <c r="E96" s="252" t="s">
        <v>19</v>
      </c>
      <c r="F96" s="253" t="s">
        <v>197</v>
      </c>
      <c r="G96" s="251"/>
      <c r="H96" s="252" t="s">
        <v>19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9" t="s">
        <v>161</v>
      </c>
      <c r="AU96" s="259" t="s">
        <v>82</v>
      </c>
      <c r="AV96" s="14" t="s">
        <v>80</v>
      </c>
      <c r="AW96" s="14" t="s">
        <v>34</v>
      </c>
      <c r="AX96" s="14" t="s">
        <v>73</v>
      </c>
      <c r="AY96" s="259" t="s">
        <v>134</v>
      </c>
    </row>
    <row r="97" s="14" customFormat="1">
      <c r="A97" s="14"/>
      <c r="B97" s="250"/>
      <c r="C97" s="251"/>
      <c r="D97" s="227" t="s">
        <v>161</v>
      </c>
      <c r="E97" s="252" t="s">
        <v>19</v>
      </c>
      <c r="F97" s="253" t="s">
        <v>198</v>
      </c>
      <c r="G97" s="251"/>
      <c r="H97" s="252" t="s">
        <v>19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9" t="s">
        <v>161</v>
      </c>
      <c r="AU97" s="259" t="s">
        <v>82</v>
      </c>
      <c r="AV97" s="14" t="s">
        <v>80</v>
      </c>
      <c r="AW97" s="14" t="s">
        <v>34</v>
      </c>
      <c r="AX97" s="14" t="s">
        <v>73</v>
      </c>
      <c r="AY97" s="259" t="s">
        <v>134</v>
      </c>
    </row>
    <row r="98" s="14" customFormat="1">
      <c r="A98" s="14"/>
      <c r="B98" s="250"/>
      <c r="C98" s="251"/>
      <c r="D98" s="227" t="s">
        <v>161</v>
      </c>
      <c r="E98" s="252" t="s">
        <v>19</v>
      </c>
      <c r="F98" s="253" t="s">
        <v>199</v>
      </c>
      <c r="G98" s="251"/>
      <c r="H98" s="252" t="s">
        <v>19</v>
      </c>
      <c r="I98" s="254"/>
      <c r="J98" s="251"/>
      <c r="K98" s="251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161</v>
      </c>
      <c r="AU98" s="259" t="s">
        <v>82</v>
      </c>
      <c r="AV98" s="14" t="s">
        <v>80</v>
      </c>
      <c r="AW98" s="14" t="s">
        <v>34</v>
      </c>
      <c r="AX98" s="14" t="s">
        <v>73</v>
      </c>
      <c r="AY98" s="259" t="s">
        <v>134</v>
      </c>
    </row>
    <row r="99" s="14" customFormat="1">
      <c r="A99" s="14"/>
      <c r="B99" s="250"/>
      <c r="C99" s="251"/>
      <c r="D99" s="227" t="s">
        <v>161</v>
      </c>
      <c r="E99" s="252" t="s">
        <v>19</v>
      </c>
      <c r="F99" s="253" t="s">
        <v>200</v>
      </c>
      <c r="G99" s="251"/>
      <c r="H99" s="252" t="s">
        <v>19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9" t="s">
        <v>161</v>
      </c>
      <c r="AU99" s="259" t="s">
        <v>82</v>
      </c>
      <c r="AV99" s="14" t="s">
        <v>80</v>
      </c>
      <c r="AW99" s="14" t="s">
        <v>34</v>
      </c>
      <c r="AX99" s="14" t="s">
        <v>73</v>
      </c>
      <c r="AY99" s="259" t="s">
        <v>134</v>
      </c>
    </row>
    <row r="100" s="14" customFormat="1">
      <c r="A100" s="14"/>
      <c r="B100" s="250"/>
      <c r="C100" s="251"/>
      <c r="D100" s="227" t="s">
        <v>161</v>
      </c>
      <c r="E100" s="252" t="s">
        <v>19</v>
      </c>
      <c r="F100" s="253" t="s">
        <v>201</v>
      </c>
      <c r="G100" s="251"/>
      <c r="H100" s="252" t="s">
        <v>19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161</v>
      </c>
      <c r="AU100" s="259" t="s">
        <v>82</v>
      </c>
      <c r="AV100" s="14" t="s">
        <v>80</v>
      </c>
      <c r="AW100" s="14" t="s">
        <v>34</v>
      </c>
      <c r="AX100" s="14" t="s">
        <v>73</v>
      </c>
      <c r="AY100" s="259" t="s">
        <v>134</v>
      </c>
    </row>
    <row r="101" s="14" customFormat="1">
      <c r="A101" s="14"/>
      <c r="B101" s="250"/>
      <c r="C101" s="251"/>
      <c r="D101" s="227" t="s">
        <v>161</v>
      </c>
      <c r="E101" s="252" t="s">
        <v>19</v>
      </c>
      <c r="F101" s="253" t="s">
        <v>202</v>
      </c>
      <c r="G101" s="251"/>
      <c r="H101" s="252" t="s">
        <v>19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9" t="s">
        <v>161</v>
      </c>
      <c r="AU101" s="259" t="s">
        <v>82</v>
      </c>
      <c r="AV101" s="14" t="s">
        <v>80</v>
      </c>
      <c r="AW101" s="14" t="s">
        <v>34</v>
      </c>
      <c r="AX101" s="14" t="s">
        <v>73</v>
      </c>
      <c r="AY101" s="259" t="s">
        <v>134</v>
      </c>
    </row>
    <row r="102" s="14" customFormat="1">
      <c r="A102" s="14"/>
      <c r="B102" s="250"/>
      <c r="C102" s="251"/>
      <c r="D102" s="227" t="s">
        <v>161</v>
      </c>
      <c r="E102" s="252" t="s">
        <v>19</v>
      </c>
      <c r="F102" s="253" t="s">
        <v>203</v>
      </c>
      <c r="G102" s="251"/>
      <c r="H102" s="252" t="s">
        <v>19</v>
      </c>
      <c r="I102" s="254"/>
      <c r="J102" s="251"/>
      <c r="K102" s="251"/>
      <c r="L102" s="255"/>
      <c r="M102" s="256"/>
      <c r="N102" s="257"/>
      <c r="O102" s="257"/>
      <c r="P102" s="257"/>
      <c r="Q102" s="257"/>
      <c r="R102" s="257"/>
      <c r="S102" s="257"/>
      <c r="T102" s="25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9" t="s">
        <v>161</v>
      </c>
      <c r="AU102" s="259" t="s">
        <v>82</v>
      </c>
      <c r="AV102" s="14" t="s">
        <v>80</v>
      </c>
      <c r="AW102" s="14" t="s">
        <v>34</v>
      </c>
      <c r="AX102" s="14" t="s">
        <v>73</v>
      </c>
      <c r="AY102" s="259" t="s">
        <v>134</v>
      </c>
    </row>
    <row r="103" s="14" customFormat="1">
      <c r="A103" s="14"/>
      <c r="B103" s="250"/>
      <c r="C103" s="251"/>
      <c r="D103" s="227" t="s">
        <v>161</v>
      </c>
      <c r="E103" s="252" t="s">
        <v>19</v>
      </c>
      <c r="F103" s="253" t="s">
        <v>204</v>
      </c>
      <c r="G103" s="251"/>
      <c r="H103" s="252" t="s">
        <v>19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9" t="s">
        <v>161</v>
      </c>
      <c r="AU103" s="259" t="s">
        <v>82</v>
      </c>
      <c r="AV103" s="14" t="s">
        <v>80</v>
      </c>
      <c r="AW103" s="14" t="s">
        <v>34</v>
      </c>
      <c r="AX103" s="14" t="s">
        <v>73</v>
      </c>
      <c r="AY103" s="259" t="s">
        <v>134</v>
      </c>
    </row>
    <row r="104" s="14" customFormat="1">
      <c r="A104" s="14"/>
      <c r="B104" s="250"/>
      <c r="C104" s="251"/>
      <c r="D104" s="227" t="s">
        <v>161</v>
      </c>
      <c r="E104" s="252" t="s">
        <v>19</v>
      </c>
      <c r="F104" s="253" t="s">
        <v>205</v>
      </c>
      <c r="G104" s="251"/>
      <c r="H104" s="252" t="s">
        <v>19</v>
      </c>
      <c r="I104" s="254"/>
      <c r="J104" s="251"/>
      <c r="K104" s="251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161</v>
      </c>
      <c r="AU104" s="259" t="s">
        <v>82</v>
      </c>
      <c r="AV104" s="14" t="s">
        <v>80</v>
      </c>
      <c r="AW104" s="14" t="s">
        <v>34</v>
      </c>
      <c r="AX104" s="14" t="s">
        <v>73</v>
      </c>
      <c r="AY104" s="259" t="s">
        <v>134</v>
      </c>
    </row>
    <row r="105" s="13" customFormat="1">
      <c r="A105" s="13"/>
      <c r="B105" s="235"/>
      <c r="C105" s="236"/>
      <c r="D105" s="227" t="s">
        <v>161</v>
      </c>
      <c r="E105" s="237" t="s">
        <v>19</v>
      </c>
      <c r="F105" s="238" t="s">
        <v>80</v>
      </c>
      <c r="G105" s="236"/>
      <c r="H105" s="239">
        <v>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161</v>
      </c>
      <c r="AU105" s="245" t="s">
        <v>82</v>
      </c>
      <c r="AV105" s="13" t="s">
        <v>82</v>
      </c>
      <c r="AW105" s="13" t="s">
        <v>34</v>
      </c>
      <c r="AX105" s="13" t="s">
        <v>80</v>
      </c>
      <c r="AY105" s="245" t="s">
        <v>134</v>
      </c>
    </row>
    <row r="106" s="2" customFormat="1" ht="16.5" customHeight="1">
      <c r="A106" s="39"/>
      <c r="B106" s="40"/>
      <c r="C106" s="214" t="s">
        <v>82</v>
      </c>
      <c r="D106" s="214" t="s">
        <v>137</v>
      </c>
      <c r="E106" s="215" t="s">
        <v>206</v>
      </c>
      <c r="F106" s="216" t="s">
        <v>207</v>
      </c>
      <c r="G106" s="217" t="s">
        <v>192</v>
      </c>
      <c r="H106" s="218">
        <v>1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46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193</v>
      </c>
      <c r="AT106" s="225" t="s">
        <v>137</v>
      </c>
      <c r="AU106" s="225" t="s">
        <v>82</v>
      </c>
      <c r="AY106" s="18" t="s">
        <v>134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142</v>
      </c>
      <c r="BK106" s="226">
        <f>ROUND(I106*H106,2)</f>
        <v>0</v>
      </c>
      <c r="BL106" s="18" t="s">
        <v>193</v>
      </c>
      <c r="BM106" s="225" t="s">
        <v>208</v>
      </c>
    </row>
    <row r="107" s="2" customFormat="1">
      <c r="A107" s="39"/>
      <c r="B107" s="40"/>
      <c r="C107" s="41"/>
      <c r="D107" s="227" t="s">
        <v>144</v>
      </c>
      <c r="E107" s="41"/>
      <c r="F107" s="228" t="s">
        <v>209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82</v>
      </c>
    </row>
    <row r="108" s="14" customFormat="1">
      <c r="A108" s="14"/>
      <c r="B108" s="250"/>
      <c r="C108" s="251"/>
      <c r="D108" s="227" t="s">
        <v>161</v>
      </c>
      <c r="E108" s="252" t="s">
        <v>19</v>
      </c>
      <c r="F108" s="253" t="s">
        <v>210</v>
      </c>
      <c r="G108" s="251"/>
      <c r="H108" s="252" t="s">
        <v>19</v>
      </c>
      <c r="I108" s="254"/>
      <c r="J108" s="251"/>
      <c r="K108" s="251"/>
      <c r="L108" s="255"/>
      <c r="M108" s="256"/>
      <c r="N108" s="257"/>
      <c r="O108" s="257"/>
      <c r="P108" s="257"/>
      <c r="Q108" s="257"/>
      <c r="R108" s="257"/>
      <c r="S108" s="257"/>
      <c r="T108" s="25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9" t="s">
        <v>161</v>
      </c>
      <c r="AU108" s="259" t="s">
        <v>82</v>
      </c>
      <c r="AV108" s="14" t="s">
        <v>80</v>
      </c>
      <c r="AW108" s="14" t="s">
        <v>34</v>
      </c>
      <c r="AX108" s="14" t="s">
        <v>73</v>
      </c>
      <c r="AY108" s="259" t="s">
        <v>134</v>
      </c>
    </row>
    <row r="109" s="13" customFormat="1">
      <c r="A109" s="13"/>
      <c r="B109" s="235"/>
      <c r="C109" s="236"/>
      <c r="D109" s="227" t="s">
        <v>161</v>
      </c>
      <c r="E109" s="237" t="s">
        <v>19</v>
      </c>
      <c r="F109" s="238" t="s">
        <v>80</v>
      </c>
      <c r="G109" s="236"/>
      <c r="H109" s="239">
        <v>1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161</v>
      </c>
      <c r="AU109" s="245" t="s">
        <v>82</v>
      </c>
      <c r="AV109" s="13" t="s">
        <v>82</v>
      </c>
      <c r="AW109" s="13" t="s">
        <v>34</v>
      </c>
      <c r="AX109" s="13" t="s">
        <v>80</v>
      </c>
      <c r="AY109" s="245" t="s">
        <v>134</v>
      </c>
    </row>
    <row r="110" s="12" customFormat="1" ht="22.8" customHeight="1">
      <c r="A110" s="12"/>
      <c r="B110" s="198"/>
      <c r="C110" s="199"/>
      <c r="D110" s="200" t="s">
        <v>72</v>
      </c>
      <c r="E110" s="212" t="s">
        <v>211</v>
      </c>
      <c r="F110" s="212" t="s">
        <v>212</v>
      </c>
      <c r="G110" s="199"/>
      <c r="H110" s="199"/>
      <c r="I110" s="202"/>
      <c r="J110" s="213">
        <f>BK110</f>
        <v>0</v>
      </c>
      <c r="K110" s="199"/>
      <c r="L110" s="204"/>
      <c r="M110" s="205"/>
      <c r="N110" s="206"/>
      <c r="O110" s="206"/>
      <c r="P110" s="207">
        <f>SUM(P111:P121)</f>
        <v>0</v>
      </c>
      <c r="Q110" s="206"/>
      <c r="R110" s="207">
        <f>SUM(R111:R121)</f>
        <v>0</v>
      </c>
      <c r="S110" s="206"/>
      <c r="T110" s="208">
        <f>SUM(T111:T121)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142</v>
      </c>
      <c r="AT110" s="210" t="s">
        <v>72</v>
      </c>
      <c r="AU110" s="210" t="s">
        <v>80</v>
      </c>
      <c r="AY110" s="209" t="s">
        <v>134</v>
      </c>
      <c r="BK110" s="211">
        <f>SUM(BK111:BK121)</f>
        <v>0</v>
      </c>
    </row>
    <row r="111" s="2" customFormat="1" ht="16.5" customHeight="1">
      <c r="A111" s="39"/>
      <c r="B111" s="40"/>
      <c r="C111" s="214" t="s">
        <v>168</v>
      </c>
      <c r="D111" s="214" t="s">
        <v>137</v>
      </c>
      <c r="E111" s="215" t="s">
        <v>213</v>
      </c>
      <c r="F111" s="216" t="s">
        <v>214</v>
      </c>
      <c r="G111" s="217" t="s">
        <v>215</v>
      </c>
      <c r="H111" s="218">
        <v>1</v>
      </c>
      <c r="I111" s="219"/>
      <c r="J111" s="220">
        <f>ROUND(I111*H111,2)</f>
        <v>0</v>
      </c>
      <c r="K111" s="216" t="s">
        <v>19</v>
      </c>
      <c r="L111" s="45"/>
      <c r="M111" s="221" t="s">
        <v>19</v>
      </c>
      <c r="N111" s="222" t="s">
        <v>46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193</v>
      </c>
      <c r="AT111" s="225" t="s">
        <v>137</v>
      </c>
      <c r="AU111" s="225" t="s">
        <v>82</v>
      </c>
      <c r="AY111" s="18" t="s">
        <v>134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142</v>
      </c>
      <c r="BK111" s="226">
        <f>ROUND(I111*H111,2)</f>
        <v>0</v>
      </c>
      <c r="BL111" s="18" t="s">
        <v>193</v>
      </c>
      <c r="BM111" s="225" t="s">
        <v>216</v>
      </c>
    </row>
    <row r="112" s="2" customFormat="1">
      <c r="A112" s="39"/>
      <c r="B112" s="40"/>
      <c r="C112" s="41"/>
      <c r="D112" s="227" t="s">
        <v>144</v>
      </c>
      <c r="E112" s="41"/>
      <c r="F112" s="228" t="s">
        <v>217</v>
      </c>
      <c r="G112" s="41"/>
      <c r="H112" s="41"/>
      <c r="I112" s="229"/>
      <c r="J112" s="41"/>
      <c r="K112" s="41"/>
      <c r="L112" s="45"/>
      <c r="M112" s="230"/>
      <c r="N112" s="231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82</v>
      </c>
    </row>
    <row r="113" s="13" customFormat="1">
      <c r="A113" s="13"/>
      <c r="B113" s="235"/>
      <c r="C113" s="236"/>
      <c r="D113" s="227" t="s">
        <v>161</v>
      </c>
      <c r="E113" s="237" t="s">
        <v>19</v>
      </c>
      <c r="F113" s="238" t="s">
        <v>80</v>
      </c>
      <c r="G113" s="236"/>
      <c r="H113" s="239">
        <v>1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5" t="s">
        <v>161</v>
      </c>
      <c r="AU113" s="245" t="s">
        <v>82</v>
      </c>
      <c r="AV113" s="13" t="s">
        <v>82</v>
      </c>
      <c r="AW113" s="13" t="s">
        <v>34</v>
      </c>
      <c r="AX113" s="13" t="s">
        <v>80</v>
      </c>
      <c r="AY113" s="245" t="s">
        <v>134</v>
      </c>
    </row>
    <row r="114" s="2" customFormat="1" ht="16.5" customHeight="1">
      <c r="A114" s="39"/>
      <c r="B114" s="40"/>
      <c r="C114" s="214" t="s">
        <v>142</v>
      </c>
      <c r="D114" s="214" t="s">
        <v>137</v>
      </c>
      <c r="E114" s="215" t="s">
        <v>218</v>
      </c>
      <c r="F114" s="216" t="s">
        <v>219</v>
      </c>
      <c r="G114" s="217" t="s">
        <v>215</v>
      </c>
      <c r="H114" s="218">
        <v>1</v>
      </c>
      <c r="I114" s="219"/>
      <c r="J114" s="220">
        <f>ROUND(I114*H114,2)</f>
        <v>0</v>
      </c>
      <c r="K114" s="216" t="s">
        <v>19</v>
      </c>
      <c r="L114" s="45"/>
      <c r="M114" s="221" t="s">
        <v>19</v>
      </c>
      <c r="N114" s="222" t="s">
        <v>46</v>
      </c>
      <c r="O114" s="86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5" t="s">
        <v>193</v>
      </c>
      <c r="AT114" s="225" t="s">
        <v>137</v>
      </c>
      <c r="AU114" s="225" t="s">
        <v>82</v>
      </c>
      <c r="AY114" s="18" t="s">
        <v>134</v>
      </c>
      <c r="BE114" s="226">
        <f>IF(N114="základní",J114,0)</f>
        <v>0</v>
      </c>
      <c r="BF114" s="226">
        <f>IF(N114="snížená",J114,0)</f>
        <v>0</v>
      </c>
      <c r="BG114" s="226">
        <f>IF(N114="zákl. přenesená",J114,0)</f>
        <v>0</v>
      </c>
      <c r="BH114" s="226">
        <f>IF(N114="sníž. přenesená",J114,0)</f>
        <v>0</v>
      </c>
      <c r="BI114" s="226">
        <f>IF(N114="nulová",J114,0)</f>
        <v>0</v>
      </c>
      <c r="BJ114" s="18" t="s">
        <v>142</v>
      </c>
      <c r="BK114" s="226">
        <f>ROUND(I114*H114,2)</f>
        <v>0</v>
      </c>
      <c r="BL114" s="18" t="s">
        <v>193</v>
      </c>
      <c r="BM114" s="225" t="s">
        <v>220</v>
      </c>
    </row>
    <row r="115" s="2" customFormat="1">
      <c r="A115" s="39"/>
      <c r="B115" s="40"/>
      <c r="C115" s="41"/>
      <c r="D115" s="227" t="s">
        <v>144</v>
      </c>
      <c r="E115" s="41"/>
      <c r="F115" s="228" t="s">
        <v>221</v>
      </c>
      <c r="G115" s="41"/>
      <c r="H115" s="41"/>
      <c r="I115" s="229"/>
      <c r="J115" s="41"/>
      <c r="K115" s="41"/>
      <c r="L115" s="45"/>
      <c r="M115" s="230"/>
      <c r="N115" s="231"/>
      <c r="O115" s="86"/>
      <c r="P115" s="86"/>
      <c r="Q115" s="86"/>
      <c r="R115" s="86"/>
      <c r="S115" s="86"/>
      <c r="T115" s="87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82</v>
      </c>
    </row>
    <row r="116" s="13" customFormat="1">
      <c r="A116" s="13"/>
      <c r="B116" s="235"/>
      <c r="C116" s="236"/>
      <c r="D116" s="227" t="s">
        <v>161</v>
      </c>
      <c r="E116" s="237" t="s">
        <v>19</v>
      </c>
      <c r="F116" s="238" t="s">
        <v>80</v>
      </c>
      <c r="G116" s="236"/>
      <c r="H116" s="239">
        <v>1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5" t="s">
        <v>161</v>
      </c>
      <c r="AU116" s="245" t="s">
        <v>82</v>
      </c>
      <c r="AV116" s="13" t="s">
        <v>82</v>
      </c>
      <c r="AW116" s="13" t="s">
        <v>34</v>
      </c>
      <c r="AX116" s="13" t="s">
        <v>80</v>
      </c>
      <c r="AY116" s="245" t="s">
        <v>134</v>
      </c>
    </row>
    <row r="117" s="2" customFormat="1" ht="24.15" customHeight="1">
      <c r="A117" s="39"/>
      <c r="B117" s="40"/>
      <c r="C117" s="214" t="s">
        <v>136</v>
      </c>
      <c r="D117" s="214" t="s">
        <v>137</v>
      </c>
      <c r="E117" s="215" t="s">
        <v>222</v>
      </c>
      <c r="F117" s="216" t="s">
        <v>223</v>
      </c>
      <c r="G117" s="217" t="s">
        <v>192</v>
      </c>
      <c r="H117" s="218">
        <v>1</v>
      </c>
      <c r="I117" s="219"/>
      <c r="J117" s="220">
        <f>ROUND(I117*H117,2)</f>
        <v>0</v>
      </c>
      <c r="K117" s="216" t="s">
        <v>19</v>
      </c>
      <c r="L117" s="45"/>
      <c r="M117" s="221" t="s">
        <v>19</v>
      </c>
      <c r="N117" s="222" t="s">
        <v>46</v>
      </c>
      <c r="O117" s="86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5" t="s">
        <v>193</v>
      </c>
      <c r="AT117" s="225" t="s">
        <v>137</v>
      </c>
      <c r="AU117" s="225" t="s">
        <v>82</v>
      </c>
      <c r="AY117" s="18" t="s">
        <v>134</v>
      </c>
      <c r="BE117" s="226">
        <f>IF(N117="základní",J117,0)</f>
        <v>0</v>
      </c>
      <c r="BF117" s="226">
        <f>IF(N117="snížená",J117,0)</f>
        <v>0</v>
      </c>
      <c r="BG117" s="226">
        <f>IF(N117="zákl. přenesená",J117,0)</f>
        <v>0</v>
      </c>
      <c r="BH117" s="226">
        <f>IF(N117="sníž. přenesená",J117,0)</f>
        <v>0</v>
      </c>
      <c r="BI117" s="226">
        <f>IF(N117="nulová",J117,0)</f>
        <v>0</v>
      </c>
      <c r="BJ117" s="18" t="s">
        <v>142</v>
      </c>
      <c r="BK117" s="226">
        <f>ROUND(I117*H117,2)</f>
        <v>0</v>
      </c>
      <c r="BL117" s="18" t="s">
        <v>193</v>
      </c>
      <c r="BM117" s="225" t="s">
        <v>224</v>
      </c>
    </row>
    <row r="118" s="2" customFormat="1">
      <c r="A118" s="39"/>
      <c r="B118" s="40"/>
      <c r="C118" s="41"/>
      <c r="D118" s="227" t="s">
        <v>144</v>
      </c>
      <c r="E118" s="41"/>
      <c r="F118" s="228" t="s">
        <v>223</v>
      </c>
      <c r="G118" s="41"/>
      <c r="H118" s="41"/>
      <c r="I118" s="229"/>
      <c r="J118" s="41"/>
      <c r="K118" s="41"/>
      <c r="L118" s="45"/>
      <c r="M118" s="230"/>
      <c r="N118" s="231"/>
      <c r="O118" s="86"/>
      <c r="P118" s="86"/>
      <c r="Q118" s="86"/>
      <c r="R118" s="86"/>
      <c r="S118" s="86"/>
      <c r="T118" s="87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82</v>
      </c>
    </row>
    <row r="119" s="2" customFormat="1">
      <c r="A119" s="39"/>
      <c r="B119" s="40"/>
      <c r="C119" s="41"/>
      <c r="D119" s="227" t="s">
        <v>159</v>
      </c>
      <c r="E119" s="41"/>
      <c r="F119" s="234" t="s">
        <v>225</v>
      </c>
      <c r="G119" s="41"/>
      <c r="H119" s="41"/>
      <c r="I119" s="229"/>
      <c r="J119" s="41"/>
      <c r="K119" s="41"/>
      <c r="L119" s="45"/>
      <c r="M119" s="230"/>
      <c r="N119" s="231"/>
      <c r="O119" s="86"/>
      <c r="P119" s="86"/>
      <c r="Q119" s="86"/>
      <c r="R119" s="86"/>
      <c r="S119" s="86"/>
      <c r="T119" s="87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159</v>
      </c>
      <c r="AU119" s="18" t="s">
        <v>82</v>
      </c>
    </row>
    <row r="120" s="14" customFormat="1">
      <c r="A120" s="14"/>
      <c r="B120" s="250"/>
      <c r="C120" s="251"/>
      <c r="D120" s="227" t="s">
        <v>161</v>
      </c>
      <c r="E120" s="252" t="s">
        <v>19</v>
      </c>
      <c r="F120" s="253" t="s">
        <v>226</v>
      </c>
      <c r="G120" s="251"/>
      <c r="H120" s="252" t="s">
        <v>19</v>
      </c>
      <c r="I120" s="254"/>
      <c r="J120" s="251"/>
      <c r="K120" s="251"/>
      <c r="L120" s="255"/>
      <c r="M120" s="256"/>
      <c r="N120" s="257"/>
      <c r="O120" s="257"/>
      <c r="P120" s="257"/>
      <c r="Q120" s="257"/>
      <c r="R120" s="257"/>
      <c r="S120" s="257"/>
      <c r="T120" s="25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9" t="s">
        <v>161</v>
      </c>
      <c r="AU120" s="259" t="s">
        <v>82</v>
      </c>
      <c r="AV120" s="14" t="s">
        <v>80</v>
      </c>
      <c r="AW120" s="14" t="s">
        <v>34</v>
      </c>
      <c r="AX120" s="14" t="s">
        <v>73</v>
      </c>
      <c r="AY120" s="259" t="s">
        <v>134</v>
      </c>
    </row>
    <row r="121" s="13" customFormat="1">
      <c r="A121" s="13"/>
      <c r="B121" s="235"/>
      <c r="C121" s="236"/>
      <c r="D121" s="227" t="s">
        <v>161</v>
      </c>
      <c r="E121" s="237" t="s">
        <v>19</v>
      </c>
      <c r="F121" s="238" t="s">
        <v>80</v>
      </c>
      <c r="G121" s="236"/>
      <c r="H121" s="239">
        <v>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5" t="s">
        <v>161</v>
      </c>
      <c r="AU121" s="245" t="s">
        <v>82</v>
      </c>
      <c r="AV121" s="13" t="s">
        <v>82</v>
      </c>
      <c r="AW121" s="13" t="s">
        <v>34</v>
      </c>
      <c r="AX121" s="13" t="s">
        <v>80</v>
      </c>
      <c r="AY121" s="245" t="s">
        <v>134</v>
      </c>
    </row>
    <row r="122" s="12" customFormat="1" ht="22.8" customHeight="1">
      <c r="A122" s="12"/>
      <c r="B122" s="198"/>
      <c r="C122" s="199"/>
      <c r="D122" s="200" t="s">
        <v>72</v>
      </c>
      <c r="E122" s="212" t="s">
        <v>227</v>
      </c>
      <c r="F122" s="212" t="s">
        <v>228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SUM(P123:P132)</f>
        <v>0</v>
      </c>
      <c r="Q122" s="206"/>
      <c r="R122" s="207">
        <f>SUM(R123:R132)</f>
        <v>0</v>
      </c>
      <c r="S122" s="206"/>
      <c r="T122" s="208">
        <f>SUM(T123:T132)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142</v>
      </c>
      <c r="AT122" s="210" t="s">
        <v>72</v>
      </c>
      <c r="AU122" s="210" t="s">
        <v>80</v>
      </c>
      <c r="AY122" s="209" t="s">
        <v>134</v>
      </c>
      <c r="BK122" s="211">
        <f>SUM(BK123:BK132)</f>
        <v>0</v>
      </c>
    </row>
    <row r="123" s="2" customFormat="1" ht="21.75" customHeight="1">
      <c r="A123" s="39"/>
      <c r="B123" s="40"/>
      <c r="C123" s="214" t="s">
        <v>148</v>
      </c>
      <c r="D123" s="214" t="s">
        <v>137</v>
      </c>
      <c r="E123" s="215" t="s">
        <v>229</v>
      </c>
      <c r="F123" s="216" t="s">
        <v>230</v>
      </c>
      <c r="G123" s="217" t="s">
        <v>192</v>
      </c>
      <c r="H123" s="218">
        <v>1</v>
      </c>
      <c r="I123" s="219"/>
      <c r="J123" s="220">
        <f>ROUND(I123*H123,2)</f>
        <v>0</v>
      </c>
      <c r="K123" s="216" t="s">
        <v>19</v>
      </c>
      <c r="L123" s="45"/>
      <c r="M123" s="221" t="s">
        <v>19</v>
      </c>
      <c r="N123" s="222" t="s">
        <v>46</v>
      </c>
      <c r="O123" s="86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231</v>
      </c>
      <c r="AT123" s="225" t="s">
        <v>137</v>
      </c>
      <c r="AU123" s="225" t="s">
        <v>82</v>
      </c>
      <c r="AY123" s="18" t="s">
        <v>134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142</v>
      </c>
      <c r="BK123" s="226">
        <f>ROUND(I123*H123,2)</f>
        <v>0</v>
      </c>
      <c r="BL123" s="18" t="s">
        <v>231</v>
      </c>
      <c r="BM123" s="225" t="s">
        <v>232</v>
      </c>
    </row>
    <row r="124" s="2" customFormat="1">
      <c r="A124" s="39"/>
      <c r="B124" s="40"/>
      <c r="C124" s="41"/>
      <c r="D124" s="227" t="s">
        <v>144</v>
      </c>
      <c r="E124" s="41"/>
      <c r="F124" s="228" t="s">
        <v>230</v>
      </c>
      <c r="G124" s="41"/>
      <c r="H124" s="41"/>
      <c r="I124" s="229"/>
      <c r="J124" s="41"/>
      <c r="K124" s="41"/>
      <c r="L124" s="45"/>
      <c r="M124" s="230"/>
      <c r="N124" s="231"/>
      <c r="O124" s="86"/>
      <c r="P124" s="86"/>
      <c r="Q124" s="86"/>
      <c r="R124" s="86"/>
      <c r="S124" s="86"/>
      <c r="T124" s="87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82</v>
      </c>
    </row>
    <row r="125" s="14" customFormat="1">
      <c r="A125" s="14"/>
      <c r="B125" s="250"/>
      <c r="C125" s="251"/>
      <c r="D125" s="227" t="s">
        <v>161</v>
      </c>
      <c r="E125" s="252" t="s">
        <v>19</v>
      </c>
      <c r="F125" s="253" t="s">
        <v>233</v>
      </c>
      <c r="G125" s="251"/>
      <c r="H125" s="252" t="s">
        <v>19</v>
      </c>
      <c r="I125" s="254"/>
      <c r="J125" s="251"/>
      <c r="K125" s="251"/>
      <c r="L125" s="255"/>
      <c r="M125" s="256"/>
      <c r="N125" s="257"/>
      <c r="O125" s="257"/>
      <c r="P125" s="257"/>
      <c r="Q125" s="257"/>
      <c r="R125" s="257"/>
      <c r="S125" s="257"/>
      <c r="T125" s="258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9" t="s">
        <v>161</v>
      </c>
      <c r="AU125" s="259" t="s">
        <v>82</v>
      </c>
      <c r="AV125" s="14" t="s">
        <v>80</v>
      </c>
      <c r="AW125" s="14" t="s">
        <v>34</v>
      </c>
      <c r="AX125" s="14" t="s">
        <v>73</v>
      </c>
      <c r="AY125" s="259" t="s">
        <v>134</v>
      </c>
    </row>
    <row r="126" s="14" customFormat="1">
      <c r="A126" s="14"/>
      <c r="B126" s="250"/>
      <c r="C126" s="251"/>
      <c r="D126" s="227" t="s">
        <v>161</v>
      </c>
      <c r="E126" s="252" t="s">
        <v>19</v>
      </c>
      <c r="F126" s="253" t="s">
        <v>234</v>
      </c>
      <c r="G126" s="251"/>
      <c r="H126" s="252" t="s">
        <v>19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161</v>
      </c>
      <c r="AU126" s="259" t="s">
        <v>82</v>
      </c>
      <c r="AV126" s="14" t="s">
        <v>80</v>
      </c>
      <c r="AW126" s="14" t="s">
        <v>34</v>
      </c>
      <c r="AX126" s="14" t="s">
        <v>73</v>
      </c>
      <c r="AY126" s="259" t="s">
        <v>134</v>
      </c>
    </row>
    <row r="127" s="14" customFormat="1">
      <c r="A127" s="14"/>
      <c r="B127" s="250"/>
      <c r="C127" s="251"/>
      <c r="D127" s="227" t="s">
        <v>161</v>
      </c>
      <c r="E127" s="252" t="s">
        <v>19</v>
      </c>
      <c r="F127" s="253" t="s">
        <v>235</v>
      </c>
      <c r="G127" s="251"/>
      <c r="H127" s="252" t="s">
        <v>19</v>
      </c>
      <c r="I127" s="254"/>
      <c r="J127" s="251"/>
      <c r="K127" s="251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161</v>
      </c>
      <c r="AU127" s="259" t="s">
        <v>82</v>
      </c>
      <c r="AV127" s="14" t="s">
        <v>80</v>
      </c>
      <c r="AW127" s="14" t="s">
        <v>34</v>
      </c>
      <c r="AX127" s="14" t="s">
        <v>73</v>
      </c>
      <c r="AY127" s="259" t="s">
        <v>134</v>
      </c>
    </row>
    <row r="128" s="13" customFormat="1">
      <c r="A128" s="13"/>
      <c r="B128" s="235"/>
      <c r="C128" s="236"/>
      <c r="D128" s="227" t="s">
        <v>161</v>
      </c>
      <c r="E128" s="237" t="s">
        <v>19</v>
      </c>
      <c r="F128" s="238" t="s">
        <v>80</v>
      </c>
      <c r="G128" s="236"/>
      <c r="H128" s="239">
        <v>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161</v>
      </c>
      <c r="AU128" s="245" t="s">
        <v>82</v>
      </c>
      <c r="AV128" s="13" t="s">
        <v>82</v>
      </c>
      <c r="AW128" s="13" t="s">
        <v>34</v>
      </c>
      <c r="AX128" s="13" t="s">
        <v>80</v>
      </c>
      <c r="AY128" s="245" t="s">
        <v>134</v>
      </c>
    </row>
    <row r="129" s="2" customFormat="1" ht="24.15" customHeight="1">
      <c r="A129" s="39"/>
      <c r="B129" s="40"/>
      <c r="C129" s="214" t="s">
        <v>236</v>
      </c>
      <c r="D129" s="214" t="s">
        <v>137</v>
      </c>
      <c r="E129" s="215" t="s">
        <v>237</v>
      </c>
      <c r="F129" s="216" t="s">
        <v>238</v>
      </c>
      <c r="G129" s="217" t="s">
        <v>192</v>
      </c>
      <c r="H129" s="218">
        <v>1</v>
      </c>
      <c r="I129" s="219"/>
      <c r="J129" s="220">
        <f>ROUND(I129*H129,2)</f>
        <v>0</v>
      </c>
      <c r="K129" s="216" t="s">
        <v>19</v>
      </c>
      <c r="L129" s="45"/>
      <c r="M129" s="221" t="s">
        <v>19</v>
      </c>
      <c r="N129" s="222" t="s">
        <v>46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231</v>
      </c>
      <c r="AT129" s="225" t="s">
        <v>137</v>
      </c>
      <c r="AU129" s="225" t="s">
        <v>82</v>
      </c>
      <c r="AY129" s="18" t="s">
        <v>134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142</v>
      </c>
      <c r="BK129" s="226">
        <f>ROUND(I129*H129,2)</f>
        <v>0</v>
      </c>
      <c r="BL129" s="18" t="s">
        <v>231</v>
      </c>
      <c r="BM129" s="225" t="s">
        <v>239</v>
      </c>
    </row>
    <row r="130" s="2" customFormat="1">
      <c r="A130" s="39"/>
      <c r="B130" s="40"/>
      <c r="C130" s="41"/>
      <c r="D130" s="227" t="s">
        <v>144</v>
      </c>
      <c r="E130" s="41"/>
      <c r="F130" s="228" t="s">
        <v>238</v>
      </c>
      <c r="G130" s="41"/>
      <c r="H130" s="41"/>
      <c r="I130" s="229"/>
      <c r="J130" s="41"/>
      <c r="K130" s="41"/>
      <c r="L130" s="45"/>
      <c r="M130" s="230"/>
      <c r="N130" s="231"/>
      <c r="O130" s="86"/>
      <c r="P130" s="86"/>
      <c r="Q130" s="86"/>
      <c r="R130" s="86"/>
      <c r="S130" s="86"/>
      <c r="T130" s="87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82</v>
      </c>
    </row>
    <row r="131" s="14" customFormat="1">
      <c r="A131" s="14"/>
      <c r="B131" s="250"/>
      <c r="C131" s="251"/>
      <c r="D131" s="227" t="s">
        <v>161</v>
      </c>
      <c r="E131" s="252" t="s">
        <v>19</v>
      </c>
      <c r="F131" s="253" t="s">
        <v>240</v>
      </c>
      <c r="G131" s="251"/>
      <c r="H131" s="252" t="s">
        <v>19</v>
      </c>
      <c r="I131" s="254"/>
      <c r="J131" s="251"/>
      <c r="K131" s="251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161</v>
      </c>
      <c r="AU131" s="259" t="s">
        <v>82</v>
      </c>
      <c r="AV131" s="14" t="s">
        <v>80</v>
      </c>
      <c r="AW131" s="14" t="s">
        <v>34</v>
      </c>
      <c r="AX131" s="14" t="s">
        <v>73</v>
      </c>
      <c r="AY131" s="259" t="s">
        <v>134</v>
      </c>
    </row>
    <row r="132" s="13" customFormat="1">
      <c r="A132" s="13"/>
      <c r="B132" s="235"/>
      <c r="C132" s="236"/>
      <c r="D132" s="227" t="s">
        <v>161</v>
      </c>
      <c r="E132" s="237" t="s">
        <v>19</v>
      </c>
      <c r="F132" s="238" t="s">
        <v>80</v>
      </c>
      <c r="G132" s="236"/>
      <c r="H132" s="239">
        <v>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161</v>
      </c>
      <c r="AU132" s="245" t="s">
        <v>82</v>
      </c>
      <c r="AV132" s="13" t="s">
        <v>82</v>
      </c>
      <c r="AW132" s="13" t="s">
        <v>34</v>
      </c>
      <c r="AX132" s="13" t="s">
        <v>80</v>
      </c>
      <c r="AY132" s="245" t="s">
        <v>134</v>
      </c>
    </row>
    <row r="133" s="12" customFormat="1" ht="22.8" customHeight="1">
      <c r="A133" s="12"/>
      <c r="B133" s="198"/>
      <c r="C133" s="199"/>
      <c r="D133" s="200" t="s">
        <v>72</v>
      </c>
      <c r="E133" s="212" t="s">
        <v>241</v>
      </c>
      <c r="F133" s="212" t="s">
        <v>242</v>
      </c>
      <c r="G133" s="199"/>
      <c r="H133" s="199"/>
      <c r="I133" s="202"/>
      <c r="J133" s="213">
        <f>BK133</f>
        <v>0</v>
      </c>
      <c r="K133" s="199"/>
      <c r="L133" s="204"/>
      <c r="M133" s="205"/>
      <c r="N133" s="206"/>
      <c r="O133" s="206"/>
      <c r="P133" s="207">
        <f>SUM(P134:P168)</f>
        <v>0</v>
      </c>
      <c r="Q133" s="206"/>
      <c r="R133" s="207">
        <f>SUM(R134:R168)</f>
        <v>0</v>
      </c>
      <c r="S133" s="206"/>
      <c r="T133" s="208">
        <f>SUM(T134:T168)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9" t="s">
        <v>142</v>
      </c>
      <c r="AT133" s="210" t="s">
        <v>72</v>
      </c>
      <c r="AU133" s="210" t="s">
        <v>80</v>
      </c>
      <c r="AY133" s="209" t="s">
        <v>134</v>
      </c>
      <c r="BK133" s="211">
        <f>SUM(BK134:BK168)</f>
        <v>0</v>
      </c>
    </row>
    <row r="134" s="2" customFormat="1" ht="44.25" customHeight="1">
      <c r="A134" s="39"/>
      <c r="B134" s="40"/>
      <c r="C134" s="214" t="s">
        <v>243</v>
      </c>
      <c r="D134" s="214" t="s">
        <v>137</v>
      </c>
      <c r="E134" s="215" t="s">
        <v>244</v>
      </c>
      <c r="F134" s="216" t="s">
        <v>245</v>
      </c>
      <c r="G134" s="217" t="s">
        <v>192</v>
      </c>
      <c r="H134" s="218">
        <v>1</v>
      </c>
      <c r="I134" s="219"/>
      <c r="J134" s="220">
        <f>ROUND(I134*H134,2)</f>
        <v>0</v>
      </c>
      <c r="K134" s="216" t="s">
        <v>19</v>
      </c>
      <c r="L134" s="45"/>
      <c r="M134" s="221" t="s">
        <v>19</v>
      </c>
      <c r="N134" s="222" t="s">
        <v>46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231</v>
      </c>
      <c r="AT134" s="225" t="s">
        <v>137</v>
      </c>
      <c r="AU134" s="225" t="s">
        <v>82</v>
      </c>
      <c r="AY134" s="18" t="s">
        <v>134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142</v>
      </c>
      <c r="BK134" s="226">
        <f>ROUND(I134*H134,2)</f>
        <v>0</v>
      </c>
      <c r="BL134" s="18" t="s">
        <v>231</v>
      </c>
      <c r="BM134" s="225" t="s">
        <v>246</v>
      </c>
    </row>
    <row r="135" s="2" customFormat="1">
      <c r="A135" s="39"/>
      <c r="B135" s="40"/>
      <c r="C135" s="41"/>
      <c r="D135" s="227" t="s">
        <v>144</v>
      </c>
      <c r="E135" s="41"/>
      <c r="F135" s="228" t="s">
        <v>247</v>
      </c>
      <c r="G135" s="41"/>
      <c r="H135" s="41"/>
      <c r="I135" s="229"/>
      <c r="J135" s="41"/>
      <c r="K135" s="41"/>
      <c r="L135" s="45"/>
      <c r="M135" s="230"/>
      <c r="N135" s="231"/>
      <c r="O135" s="86"/>
      <c r="P135" s="86"/>
      <c r="Q135" s="86"/>
      <c r="R135" s="86"/>
      <c r="S135" s="86"/>
      <c r="T135" s="87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82</v>
      </c>
    </row>
    <row r="136" s="13" customFormat="1">
      <c r="A136" s="13"/>
      <c r="B136" s="235"/>
      <c r="C136" s="236"/>
      <c r="D136" s="227" t="s">
        <v>161</v>
      </c>
      <c r="E136" s="237" t="s">
        <v>19</v>
      </c>
      <c r="F136" s="238" t="s">
        <v>80</v>
      </c>
      <c r="G136" s="236"/>
      <c r="H136" s="239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161</v>
      </c>
      <c r="AU136" s="245" t="s">
        <v>82</v>
      </c>
      <c r="AV136" s="13" t="s">
        <v>82</v>
      </c>
      <c r="AW136" s="13" t="s">
        <v>34</v>
      </c>
      <c r="AX136" s="13" t="s">
        <v>80</v>
      </c>
      <c r="AY136" s="245" t="s">
        <v>134</v>
      </c>
    </row>
    <row r="137" s="2" customFormat="1" ht="49.05" customHeight="1">
      <c r="A137" s="39"/>
      <c r="B137" s="40"/>
      <c r="C137" s="214" t="s">
        <v>248</v>
      </c>
      <c r="D137" s="214" t="s">
        <v>137</v>
      </c>
      <c r="E137" s="215" t="s">
        <v>249</v>
      </c>
      <c r="F137" s="216" t="s">
        <v>250</v>
      </c>
      <c r="G137" s="217" t="s">
        <v>192</v>
      </c>
      <c r="H137" s="218">
        <v>1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46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231</v>
      </c>
      <c r="AT137" s="225" t="s">
        <v>137</v>
      </c>
      <c r="AU137" s="225" t="s">
        <v>82</v>
      </c>
      <c r="AY137" s="18" t="s">
        <v>134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142</v>
      </c>
      <c r="BK137" s="226">
        <f>ROUND(I137*H137,2)</f>
        <v>0</v>
      </c>
      <c r="BL137" s="18" t="s">
        <v>231</v>
      </c>
      <c r="BM137" s="225" t="s">
        <v>251</v>
      </c>
    </row>
    <row r="138" s="2" customFormat="1">
      <c r="A138" s="39"/>
      <c r="B138" s="40"/>
      <c r="C138" s="41"/>
      <c r="D138" s="227" t="s">
        <v>144</v>
      </c>
      <c r="E138" s="41"/>
      <c r="F138" s="228" t="s">
        <v>250</v>
      </c>
      <c r="G138" s="41"/>
      <c r="H138" s="41"/>
      <c r="I138" s="229"/>
      <c r="J138" s="41"/>
      <c r="K138" s="41"/>
      <c r="L138" s="45"/>
      <c r="M138" s="230"/>
      <c r="N138" s="231"/>
      <c r="O138" s="86"/>
      <c r="P138" s="86"/>
      <c r="Q138" s="86"/>
      <c r="R138" s="86"/>
      <c r="S138" s="86"/>
      <c r="T138" s="87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82</v>
      </c>
    </row>
    <row r="139" s="13" customFormat="1">
      <c r="A139" s="13"/>
      <c r="B139" s="235"/>
      <c r="C139" s="236"/>
      <c r="D139" s="227" t="s">
        <v>161</v>
      </c>
      <c r="E139" s="237" t="s">
        <v>19</v>
      </c>
      <c r="F139" s="238" t="s">
        <v>80</v>
      </c>
      <c r="G139" s="236"/>
      <c r="H139" s="239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161</v>
      </c>
      <c r="AU139" s="245" t="s">
        <v>82</v>
      </c>
      <c r="AV139" s="13" t="s">
        <v>82</v>
      </c>
      <c r="AW139" s="13" t="s">
        <v>34</v>
      </c>
      <c r="AX139" s="13" t="s">
        <v>80</v>
      </c>
      <c r="AY139" s="245" t="s">
        <v>134</v>
      </c>
    </row>
    <row r="140" s="2" customFormat="1" ht="16.5" customHeight="1">
      <c r="A140" s="39"/>
      <c r="B140" s="40"/>
      <c r="C140" s="214" t="s">
        <v>252</v>
      </c>
      <c r="D140" s="214" t="s">
        <v>137</v>
      </c>
      <c r="E140" s="215" t="s">
        <v>253</v>
      </c>
      <c r="F140" s="216" t="s">
        <v>254</v>
      </c>
      <c r="G140" s="217" t="s">
        <v>192</v>
      </c>
      <c r="H140" s="218">
        <v>1</v>
      </c>
      <c r="I140" s="219"/>
      <c r="J140" s="220">
        <f>ROUND(I140*H140,2)</f>
        <v>0</v>
      </c>
      <c r="K140" s="216" t="s">
        <v>19</v>
      </c>
      <c r="L140" s="45"/>
      <c r="M140" s="221" t="s">
        <v>19</v>
      </c>
      <c r="N140" s="222" t="s">
        <v>46</v>
      </c>
      <c r="O140" s="86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5" t="s">
        <v>231</v>
      </c>
      <c r="AT140" s="225" t="s">
        <v>137</v>
      </c>
      <c r="AU140" s="225" t="s">
        <v>82</v>
      </c>
      <c r="AY140" s="18" t="s">
        <v>134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8" t="s">
        <v>142</v>
      </c>
      <c r="BK140" s="226">
        <f>ROUND(I140*H140,2)</f>
        <v>0</v>
      </c>
      <c r="BL140" s="18" t="s">
        <v>231</v>
      </c>
      <c r="BM140" s="225" t="s">
        <v>255</v>
      </c>
    </row>
    <row r="141" s="2" customFormat="1">
      <c r="A141" s="39"/>
      <c r="B141" s="40"/>
      <c r="C141" s="41"/>
      <c r="D141" s="227" t="s">
        <v>144</v>
      </c>
      <c r="E141" s="41"/>
      <c r="F141" s="228" t="s">
        <v>254</v>
      </c>
      <c r="G141" s="41"/>
      <c r="H141" s="41"/>
      <c r="I141" s="229"/>
      <c r="J141" s="41"/>
      <c r="K141" s="41"/>
      <c r="L141" s="45"/>
      <c r="M141" s="230"/>
      <c r="N141" s="231"/>
      <c r="O141" s="86"/>
      <c r="P141" s="86"/>
      <c r="Q141" s="86"/>
      <c r="R141" s="86"/>
      <c r="S141" s="86"/>
      <c r="T141" s="87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82</v>
      </c>
    </row>
    <row r="142" s="13" customFormat="1">
      <c r="A142" s="13"/>
      <c r="B142" s="235"/>
      <c r="C142" s="236"/>
      <c r="D142" s="227" t="s">
        <v>161</v>
      </c>
      <c r="E142" s="237" t="s">
        <v>19</v>
      </c>
      <c r="F142" s="238" t="s">
        <v>80</v>
      </c>
      <c r="G142" s="236"/>
      <c r="H142" s="239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161</v>
      </c>
      <c r="AU142" s="245" t="s">
        <v>82</v>
      </c>
      <c r="AV142" s="13" t="s">
        <v>82</v>
      </c>
      <c r="AW142" s="13" t="s">
        <v>34</v>
      </c>
      <c r="AX142" s="13" t="s">
        <v>80</v>
      </c>
      <c r="AY142" s="245" t="s">
        <v>134</v>
      </c>
    </row>
    <row r="143" s="2" customFormat="1" ht="24.15" customHeight="1">
      <c r="A143" s="39"/>
      <c r="B143" s="40"/>
      <c r="C143" s="214" t="s">
        <v>256</v>
      </c>
      <c r="D143" s="214" t="s">
        <v>137</v>
      </c>
      <c r="E143" s="215" t="s">
        <v>257</v>
      </c>
      <c r="F143" s="216" t="s">
        <v>258</v>
      </c>
      <c r="G143" s="217" t="s">
        <v>192</v>
      </c>
      <c r="H143" s="218">
        <v>1</v>
      </c>
      <c r="I143" s="219"/>
      <c r="J143" s="220">
        <f>ROUND(I143*H143,2)</f>
        <v>0</v>
      </c>
      <c r="K143" s="216" t="s">
        <v>19</v>
      </c>
      <c r="L143" s="45"/>
      <c r="M143" s="221" t="s">
        <v>19</v>
      </c>
      <c r="N143" s="222" t="s">
        <v>46</v>
      </c>
      <c r="O143" s="86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5" t="s">
        <v>231</v>
      </c>
      <c r="AT143" s="225" t="s">
        <v>137</v>
      </c>
      <c r="AU143" s="225" t="s">
        <v>82</v>
      </c>
      <c r="AY143" s="18" t="s">
        <v>134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8" t="s">
        <v>142</v>
      </c>
      <c r="BK143" s="226">
        <f>ROUND(I143*H143,2)</f>
        <v>0</v>
      </c>
      <c r="BL143" s="18" t="s">
        <v>231</v>
      </c>
      <c r="BM143" s="225" t="s">
        <v>259</v>
      </c>
    </row>
    <row r="144" s="2" customFormat="1">
      <c r="A144" s="39"/>
      <c r="B144" s="40"/>
      <c r="C144" s="41"/>
      <c r="D144" s="227" t="s">
        <v>144</v>
      </c>
      <c r="E144" s="41"/>
      <c r="F144" s="228" t="s">
        <v>258</v>
      </c>
      <c r="G144" s="41"/>
      <c r="H144" s="41"/>
      <c r="I144" s="229"/>
      <c r="J144" s="41"/>
      <c r="K144" s="41"/>
      <c r="L144" s="45"/>
      <c r="M144" s="230"/>
      <c r="N144" s="231"/>
      <c r="O144" s="86"/>
      <c r="P144" s="86"/>
      <c r="Q144" s="86"/>
      <c r="R144" s="86"/>
      <c r="S144" s="86"/>
      <c r="T144" s="87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144</v>
      </c>
      <c r="AU144" s="18" t="s">
        <v>82</v>
      </c>
    </row>
    <row r="145" s="13" customFormat="1">
      <c r="A145" s="13"/>
      <c r="B145" s="235"/>
      <c r="C145" s="236"/>
      <c r="D145" s="227" t="s">
        <v>161</v>
      </c>
      <c r="E145" s="237" t="s">
        <v>19</v>
      </c>
      <c r="F145" s="238" t="s">
        <v>80</v>
      </c>
      <c r="G145" s="236"/>
      <c r="H145" s="239">
        <v>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161</v>
      </c>
      <c r="AU145" s="245" t="s">
        <v>82</v>
      </c>
      <c r="AV145" s="13" t="s">
        <v>82</v>
      </c>
      <c r="AW145" s="13" t="s">
        <v>34</v>
      </c>
      <c r="AX145" s="13" t="s">
        <v>80</v>
      </c>
      <c r="AY145" s="245" t="s">
        <v>134</v>
      </c>
    </row>
    <row r="146" s="2" customFormat="1" ht="16.5" customHeight="1">
      <c r="A146" s="39"/>
      <c r="B146" s="40"/>
      <c r="C146" s="214" t="s">
        <v>8</v>
      </c>
      <c r="D146" s="214" t="s">
        <v>137</v>
      </c>
      <c r="E146" s="215" t="s">
        <v>260</v>
      </c>
      <c r="F146" s="216" t="s">
        <v>261</v>
      </c>
      <c r="G146" s="217" t="s">
        <v>192</v>
      </c>
      <c r="H146" s="218">
        <v>1</v>
      </c>
      <c r="I146" s="219"/>
      <c r="J146" s="220">
        <f>ROUND(I146*H146,2)</f>
        <v>0</v>
      </c>
      <c r="K146" s="216" t="s">
        <v>19</v>
      </c>
      <c r="L146" s="45"/>
      <c r="M146" s="221" t="s">
        <v>19</v>
      </c>
      <c r="N146" s="222" t="s">
        <v>46</v>
      </c>
      <c r="O146" s="86"/>
      <c r="P146" s="223">
        <f>O146*H146</f>
        <v>0</v>
      </c>
      <c r="Q146" s="223">
        <v>0</v>
      </c>
      <c r="R146" s="223">
        <f>Q146*H146</f>
        <v>0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231</v>
      </c>
      <c r="AT146" s="225" t="s">
        <v>137</v>
      </c>
      <c r="AU146" s="225" t="s">
        <v>82</v>
      </c>
      <c r="AY146" s="18" t="s">
        <v>134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142</v>
      </c>
      <c r="BK146" s="226">
        <f>ROUND(I146*H146,2)</f>
        <v>0</v>
      </c>
      <c r="BL146" s="18" t="s">
        <v>231</v>
      </c>
      <c r="BM146" s="225" t="s">
        <v>262</v>
      </c>
    </row>
    <row r="147" s="2" customFormat="1">
      <c r="A147" s="39"/>
      <c r="B147" s="40"/>
      <c r="C147" s="41"/>
      <c r="D147" s="227" t="s">
        <v>144</v>
      </c>
      <c r="E147" s="41"/>
      <c r="F147" s="228" t="s">
        <v>263</v>
      </c>
      <c r="G147" s="41"/>
      <c r="H147" s="41"/>
      <c r="I147" s="229"/>
      <c r="J147" s="41"/>
      <c r="K147" s="41"/>
      <c r="L147" s="45"/>
      <c r="M147" s="230"/>
      <c r="N147" s="231"/>
      <c r="O147" s="86"/>
      <c r="P147" s="86"/>
      <c r="Q147" s="86"/>
      <c r="R147" s="86"/>
      <c r="S147" s="86"/>
      <c r="T147" s="87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82</v>
      </c>
    </row>
    <row r="148" s="2" customFormat="1" ht="16.5" customHeight="1">
      <c r="A148" s="39"/>
      <c r="B148" s="40"/>
      <c r="C148" s="214" t="s">
        <v>264</v>
      </c>
      <c r="D148" s="214" t="s">
        <v>137</v>
      </c>
      <c r="E148" s="215" t="s">
        <v>265</v>
      </c>
      <c r="F148" s="216" t="s">
        <v>266</v>
      </c>
      <c r="G148" s="217" t="s">
        <v>192</v>
      </c>
      <c r="H148" s="218">
        <v>1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46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231</v>
      </c>
      <c r="AT148" s="225" t="s">
        <v>137</v>
      </c>
      <c r="AU148" s="225" t="s">
        <v>82</v>
      </c>
      <c r="AY148" s="18" t="s">
        <v>134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142</v>
      </c>
      <c r="BK148" s="226">
        <f>ROUND(I148*H148,2)</f>
        <v>0</v>
      </c>
      <c r="BL148" s="18" t="s">
        <v>231</v>
      </c>
      <c r="BM148" s="225" t="s">
        <v>267</v>
      </c>
    </row>
    <row r="149" s="2" customFormat="1">
      <c r="A149" s="39"/>
      <c r="B149" s="40"/>
      <c r="C149" s="41"/>
      <c r="D149" s="227" t="s">
        <v>144</v>
      </c>
      <c r="E149" s="41"/>
      <c r="F149" s="228" t="s">
        <v>268</v>
      </c>
      <c r="G149" s="41"/>
      <c r="H149" s="41"/>
      <c r="I149" s="229"/>
      <c r="J149" s="41"/>
      <c r="K149" s="41"/>
      <c r="L149" s="45"/>
      <c r="M149" s="230"/>
      <c r="N149" s="231"/>
      <c r="O149" s="86"/>
      <c r="P149" s="86"/>
      <c r="Q149" s="86"/>
      <c r="R149" s="86"/>
      <c r="S149" s="86"/>
      <c r="T149" s="87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82</v>
      </c>
    </row>
    <row r="150" s="14" customFormat="1">
      <c r="A150" s="14"/>
      <c r="B150" s="250"/>
      <c r="C150" s="251"/>
      <c r="D150" s="227" t="s">
        <v>161</v>
      </c>
      <c r="E150" s="252" t="s">
        <v>19</v>
      </c>
      <c r="F150" s="253" t="s">
        <v>269</v>
      </c>
      <c r="G150" s="251"/>
      <c r="H150" s="252" t="s">
        <v>19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161</v>
      </c>
      <c r="AU150" s="259" t="s">
        <v>82</v>
      </c>
      <c r="AV150" s="14" t="s">
        <v>80</v>
      </c>
      <c r="AW150" s="14" t="s">
        <v>34</v>
      </c>
      <c r="AX150" s="14" t="s">
        <v>73</v>
      </c>
      <c r="AY150" s="259" t="s">
        <v>134</v>
      </c>
    </row>
    <row r="151" s="14" customFormat="1">
      <c r="A151" s="14"/>
      <c r="B151" s="250"/>
      <c r="C151" s="251"/>
      <c r="D151" s="227" t="s">
        <v>161</v>
      </c>
      <c r="E151" s="252" t="s">
        <v>19</v>
      </c>
      <c r="F151" s="253" t="s">
        <v>270</v>
      </c>
      <c r="G151" s="251"/>
      <c r="H151" s="252" t="s">
        <v>19</v>
      </c>
      <c r="I151" s="254"/>
      <c r="J151" s="251"/>
      <c r="K151" s="251"/>
      <c r="L151" s="255"/>
      <c r="M151" s="256"/>
      <c r="N151" s="257"/>
      <c r="O151" s="257"/>
      <c r="P151" s="257"/>
      <c r="Q151" s="257"/>
      <c r="R151" s="257"/>
      <c r="S151" s="257"/>
      <c r="T151" s="25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9" t="s">
        <v>161</v>
      </c>
      <c r="AU151" s="259" t="s">
        <v>82</v>
      </c>
      <c r="AV151" s="14" t="s">
        <v>80</v>
      </c>
      <c r="AW151" s="14" t="s">
        <v>34</v>
      </c>
      <c r="AX151" s="14" t="s">
        <v>73</v>
      </c>
      <c r="AY151" s="259" t="s">
        <v>134</v>
      </c>
    </row>
    <row r="152" s="14" customFormat="1">
      <c r="A152" s="14"/>
      <c r="B152" s="250"/>
      <c r="C152" s="251"/>
      <c r="D152" s="227" t="s">
        <v>161</v>
      </c>
      <c r="E152" s="252" t="s">
        <v>19</v>
      </c>
      <c r="F152" s="253" t="s">
        <v>271</v>
      </c>
      <c r="G152" s="251"/>
      <c r="H152" s="252" t="s">
        <v>19</v>
      </c>
      <c r="I152" s="254"/>
      <c r="J152" s="251"/>
      <c r="K152" s="251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161</v>
      </c>
      <c r="AU152" s="259" t="s">
        <v>82</v>
      </c>
      <c r="AV152" s="14" t="s">
        <v>80</v>
      </c>
      <c r="AW152" s="14" t="s">
        <v>34</v>
      </c>
      <c r="AX152" s="14" t="s">
        <v>73</v>
      </c>
      <c r="AY152" s="259" t="s">
        <v>134</v>
      </c>
    </row>
    <row r="153" s="14" customFormat="1">
      <c r="A153" s="14"/>
      <c r="B153" s="250"/>
      <c r="C153" s="251"/>
      <c r="D153" s="227" t="s">
        <v>161</v>
      </c>
      <c r="E153" s="252" t="s">
        <v>19</v>
      </c>
      <c r="F153" s="253" t="s">
        <v>272</v>
      </c>
      <c r="G153" s="251"/>
      <c r="H153" s="252" t="s">
        <v>19</v>
      </c>
      <c r="I153" s="254"/>
      <c r="J153" s="251"/>
      <c r="K153" s="251"/>
      <c r="L153" s="255"/>
      <c r="M153" s="256"/>
      <c r="N153" s="257"/>
      <c r="O153" s="257"/>
      <c r="P153" s="257"/>
      <c r="Q153" s="257"/>
      <c r="R153" s="257"/>
      <c r="S153" s="257"/>
      <c r="T153" s="25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9" t="s">
        <v>161</v>
      </c>
      <c r="AU153" s="259" t="s">
        <v>82</v>
      </c>
      <c r="AV153" s="14" t="s">
        <v>80</v>
      </c>
      <c r="AW153" s="14" t="s">
        <v>34</v>
      </c>
      <c r="AX153" s="14" t="s">
        <v>73</v>
      </c>
      <c r="AY153" s="259" t="s">
        <v>134</v>
      </c>
    </row>
    <row r="154" s="14" customFormat="1">
      <c r="A154" s="14"/>
      <c r="B154" s="250"/>
      <c r="C154" s="251"/>
      <c r="D154" s="227" t="s">
        <v>161</v>
      </c>
      <c r="E154" s="252" t="s">
        <v>19</v>
      </c>
      <c r="F154" s="253" t="s">
        <v>273</v>
      </c>
      <c r="G154" s="251"/>
      <c r="H154" s="252" t="s">
        <v>19</v>
      </c>
      <c r="I154" s="254"/>
      <c r="J154" s="251"/>
      <c r="K154" s="251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161</v>
      </c>
      <c r="AU154" s="259" t="s">
        <v>82</v>
      </c>
      <c r="AV154" s="14" t="s">
        <v>80</v>
      </c>
      <c r="AW154" s="14" t="s">
        <v>34</v>
      </c>
      <c r="AX154" s="14" t="s">
        <v>73</v>
      </c>
      <c r="AY154" s="259" t="s">
        <v>134</v>
      </c>
    </row>
    <row r="155" s="14" customFormat="1">
      <c r="A155" s="14"/>
      <c r="B155" s="250"/>
      <c r="C155" s="251"/>
      <c r="D155" s="227" t="s">
        <v>161</v>
      </c>
      <c r="E155" s="252" t="s">
        <v>19</v>
      </c>
      <c r="F155" s="253" t="s">
        <v>274</v>
      </c>
      <c r="G155" s="251"/>
      <c r="H155" s="252" t="s">
        <v>19</v>
      </c>
      <c r="I155" s="254"/>
      <c r="J155" s="251"/>
      <c r="K155" s="251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161</v>
      </c>
      <c r="AU155" s="259" t="s">
        <v>82</v>
      </c>
      <c r="AV155" s="14" t="s">
        <v>80</v>
      </c>
      <c r="AW155" s="14" t="s">
        <v>34</v>
      </c>
      <c r="AX155" s="14" t="s">
        <v>73</v>
      </c>
      <c r="AY155" s="259" t="s">
        <v>134</v>
      </c>
    </row>
    <row r="156" s="14" customFormat="1">
      <c r="A156" s="14"/>
      <c r="B156" s="250"/>
      <c r="C156" s="251"/>
      <c r="D156" s="227" t="s">
        <v>161</v>
      </c>
      <c r="E156" s="252" t="s">
        <v>19</v>
      </c>
      <c r="F156" s="253" t="s">
        <v>275</v>
      </c>
      <c r="G156" s="251"/>
      <c r="H156" s="252" t="s">
        <v>19</v>
      </c>
      <c r="I156" s="254"/>
      <c r="J156" s="251"/>
      <c r="K156" s="251"/>
      <c r="L156" s="255"/>
      <c r="M156" s="256"/>
      <c r="N156" s="257"/>
      <c r="O156" s="257"/>
      <c r="P156" s="257"/>
      <c r="Q156" s="257"/>
      <c r="R156" s="257"/>
      <c r="S156" s="257"/>
      <c r="T156" s="25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9" t="s">
        <v>161</v>
      </c>
      <c r="AU156" s="259" t="s">
        <v>82</v>
      </c>
      <c r="AV156" s="14" t="s">
        <v>80</v>
      </c>
      <c r="AW156" s="14" t="s">
        <v>34</v>
      </c>
      <c r="AX156" s="14" t="s">
        <v>73</v>
      </c>
      <c r="AY156" s="259" t="s">
        <v>134</v>
      </c>
    </row>
    <row r="157" s="13" customFormat="1">
      <c r="A157" s="13"/>
      <c r="B157" s="235"/>
      <c r="C157" s="236"/>
      <c r="D157" s="227" t="s">
        <v>161</v>
      </c>
      <c r="E157" s="237" t="s">
        <v>19</v>
      </c>
      <c r="F157" s="238" t="s">
        <v>80</v>
      </c>
      <c r="G157" s="236"/>
      <c r="H157" s="239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161</v>
      </c>
      <c r="AU157" s="245" t="s">
        <v>82</v>
      </c>
      <c r="AV157" s="13" t="s">
        <v>82</v>
      </c>
      <c r="AW157" s="13" t="s">
        <v>34</v>
      </c>
      <c r="AX157" s="13" t="s">
        <v>80</v>
      </c>
      <c r="AY157" s="245" t="s">
        <v>134</v>
      </c>
    </row>
    <row r="158" s="2" customFormat="1" ht="16.5" customHeight="1">
      <c r="A158" s="39"/>
      <c r="B158" s="40"/>
      <c r="C158" s="214" t="s">
        <v>276</v>
      </c>
      <c r="D158" s="214" t="s">
        <v>137</v>
      </c>
      <c r="E158" s="215" t="s">
        <v>277</v>
      </c>
      <c r="F158" s="216" t="s">
        <v>278</v>
      </c>
      <c r="G158" s="217" t="s">
        <v>192</v>
      </c>
      <c r="H158" s="218">
        <v>1</v>
      </c>
      <c r="I158" s="219"/>
      <c r="J158" s="220">
        <f>ROUND(I158*H158,2)</f>
        <v>0</v>
      </c>
      <c r="K158" s="216" t="s">
        <v>19</v>
      </c>
      <c r="L158" s="45"/>
      <c r="M158" s="221" t="s">
        <v>19</v>
      </c>
      <c r="N158" s="222" t="s">
        <v>46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231</v>
      </c>
      <c r="AT158" s="225" t="s">
        <v>137</v>
      </c>
      <c r="AU158" s="225" t="s">
        <v>82</v>
      </c>
      <c r="AY158" s="18" t="s">
        <v>134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142</v>
      </c>
      <c r="BK158" s="226">
        <f>ROUND(I158*H158,2)</f>
        <v>0</v>
      </c>
      <c r="BL158" s="18" t="s">
        <v>231</v>
      </c>
      <c r="BM158" s="225" t="s">
        <v>279</v>
      </c>
    </row>
    <row r="159" s="2" customFormat="1">
      <c r="A159" s="39"/>
      <c r="B159" s="40"/>
      <c r="C159" s="41"/>
      <c r="D159" s="227" t="s">
        <v>144</v>
      </c>
      <c r="E159" s="41"/>
      <c r="F159" s="228" t="s">
        <v>280</v>
      </c>
      <c r="G159" s="41"/>
      <c r="H159" s="41"/>
      <c r="I159" s="229"/>
      <c r="J159" s="41"/>
      <c r="K159" s="41"/>
      <c r="L159" s="45"/>
      <c r="M159" s="230"/>
      <c r="N159" s="231"/>
      <c r="O159" s="86"/>
      <c r="P159" s="86"/>
      <c r="Q159" s="86"/>
      <c r="R159" s="86"/>
      <c r="S159" s="86"/>
      <c r="T159" s="87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82</v>
      </c>
    </row>
    <row r="160" s="2" customFormat="1">
      <c r="A160" s="39"/>
      <c r="B160" s="40"/>
      <c r="C160" s="41"/>
      <c r="D160" s="227" t="s">
        <v>159</v>
      </c>
      <c r="E160" s="41"/>
      <c r="F160" s="234" t="s">
        <v>281</v>
      </c>
      <c r="G160" s="41"/>
      <c r="H160" s="41"/>
      <c r="I160" s="229"/>
      <c r="J160" s="41"/>
      <c r="K160" s="41"/>
      <c r="L160" s="45"/>
      <c r="M160" s="230"/>
      <c r="N160" s="231"/>
      <c r="O160" s="86"/>
      <c r="P160" s="86"/>
      <c r="Q160" s="86"/>
      <c r="R160" s="86"/>
      <c r="S160" s="86"/>
      <c r="T160" s="87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159</v>
      </c>
      <c r="AU160" s="18" t="s">
        <v>82</v>
      </c>
    </row>
    <row r="161" s="13" customFormat="1">
      <c r="A161" s="13"/>
      <c r="B161" s="235"/>
      <c r="C161" s="236"/>
      <c r="D161" s="227" t="s">
        <v>161</v>
      </c>
      <c r="E161" s="237" t="s">
        <v>19</v>
      </c>
      <c r="F161" s="238" t="s">
        <v>80</v>
      </c>
      <c r="G161" s="236"/>
      <c r="H161" s="239">
        <v>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161</v>
      </c>
      <c r="AU161" s="245" t="s">
        <v>82</v>
      </c>
      <c r="AV161" s="13" t="s">
        <v>82</v>
      </c>
      <c r="AW161" s="13" t="s">
        <v>34</v>
      </c>
      <c r="AX161" s="13" t="s">
        <v>80</v>
      </c>
      <c r="AY161" s="245" t="s">
        <v>134</v>
      </c>
    </row>
    <row r="162" s="2" customFormat="1" ht="33" customHeight="1">
      <c r="A162" s="39"/>
      <c r="B162" s="40"/>
      <c r="C162" s="214" t="s">
        <v>282</v>
      </c>
      <c r="D162" s="214" t="s">
        <v>137</v>
      </c>
      <c r="E162" s="215" t="s">
        <v>283</v>
      </c>
      <c r="F162" s="216" t="s">
        <v>284</v>
      </c>
      <c r="G162" s="217" t="s">
        <v>192</v>
      </c>
      <c r="H162" s="218">
        <v>1</v>
      </c>
      <c r="I162" s="219"/>
      <c r="J162" s="220">
        <f>ROUND(I162*H162,2)</f>
        <v>0</v>
      </c>
      <c r="K162" s="216" t="s">
        <v>19</v>
      </c>
      <c r="L162" s="45"/>
      <c r="M162" s="221" t="s">
        <v>19</v>
      </c>
      <c r="N162" s="222" t="s">
        <v>46</v>
      </c>
      <c r="O162" s="86"/>
      <c r="P162" s="223">
        <f>O162*H162</f>
        <v>0</v>
      </c>
      <c r="Q162" s="223">
        <v>0</v>
      </c>
      <c r="R162" s="223">
        <f>Q162*H162</f>
        <v>0</v>
      </c>
      <c r="S162" s="223">
        <v>0</v>
      </c>
      <c r="T162" s="224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5" t="s">
        <v>231</v>
      </c>
      <c r="AT162" s="225" t="s">
        <v>137</v>
      </c>
      <c r="AU162" s="225" t="s">
        <v>82</v>
      </c>
      <c r="AY162" s="18" t="s">
        <v>134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8" t="s">
        <v>142</v>
      </c>
      <c r="BK162" s="226">
        <f>ROUND(I162*H162,2)</f>
        <v>0</v>
      </c>
      <c r="BL162" s="18" t="s">
        <v>231</v>
      </c>
      <c r="BM162" s="225" t="s">
        <v>285</v>
      </c>
    </row>
    <row r="163" s="2" customFormat="1">
      <c r="A163" s="39"/>
      <c r="B163" s="40"/>
      <c r="C163" s="41"/>
      <c r="D163" s="227" t="s">
        <v>144</v>
      </c>
      <c r="E163" s="41"/>
      <c r="F163" s="228" t="s">
        <v>284</v>
      </c>
      <c r="G163" s="41"/>
      <c r="H163" s="41"/>
      <c r="I163" s="229"/>
      <c r="J163" s="41"/>
      <c r="K163" s="41"/>
      <c r="L163" s="45"/>
      <c r="M163" s="230"/>
      <c r="N163" s="231"/>
      <c r="O163" s="86"/>
      <c r="P163" s="86"/>
      <c r="Q163" s="86"/>
      <c r="R163" s="86"/>
      <c r="S163" s="86"/>
      <c r="T163" s="87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144</v>
      </c>
      <c r="AU163" s="18" t="s">
        <v>82</v>
      </c>
    </row>
    <row r="164" s="14" customFormat="1">
      <c r="A164" s="14"/>
      <c r="B164" s="250"/>
      <c r="C164" s="251"/>
      <c r="D164" s="227" t="s">
        <v>161</v>
      </c>
      <c r="E164" s="252" t="s">
        <v>19</v>
      </c>
      <c r="F164" s="253" t="s">
        <v>286</v>
      </c>
      <c r="G164" s="251"/>
      <c r="H164" s="252" t="s">
        <v>19</v>
      </c>
      <c r="I164" s="254"/>
      <c r="J164" s="251"/>
      <c r="K164" s="251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161</v>
      </c>
      <c r="AU164" s="259" t="s">
        <v>82</v>
      </c>
      <c r="AV164" s="14" t="s">
        <v>80</v>
      </c>
      <c r="AW164" s="14" t="s">
        <v>34</v>
      </c>
      <c r="AX164" s="14" t="s">
        <v>73</v>
      </c>
      <c r="AY164" s="259" t="s">
        <v>134</v>
      </c>
    </row>
    <row r="165" s="13" customFormat="1">
      <c r="A165" s="13"/>
      <c r="B165" s="235"/>
      <c r="C165" s="236"/>
      <c r="D165" s="227" t="s">
        <v>161</v>
      </c>
      <c r="E165" s="237" t="s">
        <v>19</v>
      </c>
      <c r="F165" s="238" t="s">
        <v>80</v>
      </c>
      <c r="G165" s="236"/>
      <c r="H165" s="239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161</v>
      </c>
      <c r="AU165" s="245" t="s">
        <v>82</v>
      </c>
      <c r="AV165" s="13" t="s">
        <v>82</v>
      </c>
      <c r="AW165" s="13" t="s">
        <v>34</v>
      </c>
      <c r="AX165" s="13" t="s">
        <v>80</v>
      </c>
      <c r="AY165" s="245" t="s">
        <v>134</v>
      </c>
    </row>
    <row r="166" s="2" customFormat="1" ht="16.5" customHeight="1">
      <c r="A166" s="39"/>
      <c r="B166" s="40"/>
      <c r="C166" s="214" t="s">
        <v>287</v>
      </c>
      <c r="D166" s="214" t="s">
        <v>137</v>
      </c>
      <c r="E166" s="215" t="s">
        <v>288</v>
      </c>
      <c r="F166" s="216" t="s">
        <v>289</v>
      </c>
      <c r="G166" s="217" t="s">
        <v>192</v>
      </c>
      <c r="H166" s="218">
        <v>1</v>
      </c>
      <c r="I166" s="219"/>
      <c r="J166" s="220">
        <f>ROUND(I166*H166,2)</f>
        <v>0</v>
      </c>
      <c r="K166" s="216" t="s">
        <v>19</v>
      </c>
      <c r="L166" s="45"/>
      <c r="M166" s="221" t="s">
        <v>19</v>
      </c>
      <c r="N166" s="222" t="s">
        <v>46</v>
      </c>
      <c r="O166" s="86"/>
      <c r="P166" s="223">
        <f>O166*H166</f>
        <v>0</v>
      </c>
      <c r="Q166" s="223">
        <v>0</v>
      </c>
      <c r="R166" s="223">
        <f>Q166*H166</f>
        <v>0</v>
      </c>
      <c r="S166" s="223">
        <v>0</v>
      </c>
      <c r="T166" s="22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5" t="s">
        <v>231</v>
      </c>
      <c r="AT166" s="225" t="s">
        <v>137</v>
      </c>
      <c r="AU166" s="225" t="s">
        <v>82</v>
      </c>
      <c r="AY166" s="18" t="s">
        <v>134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8" t="s">
        <v>142</v>
      </c>
      <c r="BK166" s="226">
        <f>ROUND(I166*H166,2)</f>
        <v>0</v>
      </c>
      <c r="BL166" s="18" t="s">
        <v>231</v>
      </c>
      <c r="BM166" s="225" t="s">
        <v>290</v>
      </c>
    </row>
    <row r="167" s="2" customFormat="1">
      <c r="A167" s="39"/>
      <c r="B167" s="40"/>
      <c r="C167" s="41"/>
      <c r="D167" s="227" t="s">
        <v>144</v>
      </c>
      <c r="E167" s="41"/>
      <c r="F167" s="228" t="s">
        <v>289</v>
      </c>
      <c r="G167" s="41"/>
      <c r="H167" s="41"/>
      <c r="I167" s="229"/>
      <c r="J167" s="41"/>
      <c r="K167" s="41"/>
      <c r="L167" s="45"/>
      <c r="M167" s="230"/>
      <c r="N167" s="231"/>
      <c r="O167" s="86"/>
      <c r="P167" s="86"/>
      <c r="Q167" s="86"/>
      <c r="R167" s="86"/>
      <c r="S167" s="86"/>
      <c r="T167" s="87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144</v>
      </c>
      <c r="AU167" s="18" t="s">
        <v>82</v>
      </c>
    </row>
    <row r="168" s="13" customFormat="1">
      <c r="A168" s="13"/>
      <c r="B168" s="235"/>
      <c r="C168" s="236"/>
      <c r="D168" s="227" t="s">
        <v>161</v>
      </c>
      <c r="E168" s="237" t="s">
        <v>19</v>
      </c>
      <c r="F168" s="238" t="s">
        <v>80</v>
      </c>
      <c r="G168" s="236"/>
      <c r="H168" s="239">
        <v>1</v>
      </c>
      <c r="I168" s="240"/>
      <c r="J168" s="236"/>
      <c r="K168" s="236"/>
      <c r="L168" s="241"/>
      <c r="M168" s="260"/>
      <c r="N168" s="261"/>
      <c r="O168" s="261"/>
      <c r="P168" s="261"/>
      <c r="Q168" s="261"/>
      <c r="R168" s="261"/>
      <c r="S168" s="261"/>
      <c r="T168" s="26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161</v>
      </c>
      <c r="AU168" s="245" t="s">
        <v>82</v>
      </c>
      <c r="AV168" s="13" t="s">
        <v>82</v>
      </c>
      <c r="AW168" s="13" t="s">
        <v>34</v>
      </c>
      <c r="AX168" s="13" t="s">
        <v>80</v>
      </c>
      <c r="AY168" s="245" t="s">
        <v>134</v>
      </c>
    </row>
    <row r="169" s="2" customFormat="1" ht="6.96" customHeight="1">
      <c r="A169" s="39"/>
      <c r="B169" s="61"/>
      <c r="C169" s="62"/>
      <c r="D169" s="62"/>
      <c r="E169" s="62"/>
      <c r="F169" s="62"/>
      <c r="G169" s="62"/>
      <c r="H169" s="62"/>
      <c r="I169" s="62"/>
      <c r="J169" s="62"/>
      <c r="K169" s="62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3LObNL4rPl6Xwosu9sPhfsZQJcqycHoQ6Sck13JKEuYi658+Iu0ThXGsodjMLJnxR6XMG4tobsyN91QYqQxKJQ==" hashValue="MaDbpwRUhdfGPFHgQZBvg9l2mJalcY1zhyAf0QlszHQCfXmcQ4WRbwNbT6QSU42hcKWnwra2AVdkYgotROg3tw==" algorithmName="SHA-512" password="CC35"/>
  <autoFilter ref="C89:K1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  <c r="AZ2" s="263" t="s">
        <v>291</v>
      </c>
      <c r="BA2" s="263" t="s">
        <v>292</v>
      </c>
      <c r="BB2" s="263" t="s">
        <v>156</v>
      </c>
      <c r="BC2" s="263" t="s">
        <v>293</v>
      </c>
      <c r="BD2" s="263" t="s">
        <v>82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Smědá, Raspenava - Hejnice, odstranění povodňových škod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294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295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5" t="s">
        <v>296</v>
      </c>
      <c r="G14" s="39"/>
      <c r="H14" s="39"/>
      <c r="I14" s="144" t="s">
        <v>23</v>
      </c>
      <c r="J14" s="148" t="str">
        <f>'Rekapitulace stavby'!AN8</f>
        <v>23.1.2026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5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4" t="s">
        <v>29</v>
      </c>
      <c r="J17" s="135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5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112</v>
      </c>
      <c r="F23" s="39"/>
      <c r="G23" s="39"/>
      <c r="H23" s="39"/>
      <c r="I23" s="144" t="s">
        <v>29</v>
      </c>
      <c r="J23" s="135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35</v>
      </c>
      <c r="E25" s="39"/>
      <c r="F25" s="39"/>
      <c r="G25" s="39"/>
      <c r="H25" s="39"/>
      <c r="I25" s="144" t="s">
        <v>26</v>
      </c>
      <c r="J25" s="135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112</v>
      </c>
      <c r="F26" s="39"/>
      <c r="G26" s="39"/>
      <c r="H26" s="39"/>
      <c r="I26" s="144" t="s">
        <v>29</v>
      </c>
      <c r="J26" s="135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37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39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41</v>
      </c>
      <c r="G34" s="39"/>
      <c r="H34" s="39"/>
      <c r="I34" s="156" t="s">
        <v>40</v>
      </c>
      <c r="J34" s="156" t="s">
        <v>42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43</v>
      </c>
      <c r="E35" s="144" t="s">
        <v>44</v>
      </c>
      <c r="F35" s="158">
        <f>ROUND((SUM(BE90:BE161)),  2)</f>
        <v>0</v>
      </c>
      <c r="G35" s="39"/>
      <c r="H35" s="39"/>
      <c r="I35" s="159">
        <v>0.20999999999999999</v>
      </c>
      <c r="J35" s="158">
        <f>ROUND(((SUM(BE90:BE161))*I35),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58">
        <f>ROUND((SUM(BF90:BF161)),  2)</f>
        <v>0</v>
      </c>
      <c r="G36" s="39"/>
      <c r="H36" s="39"/>
      <c r="I36" s="159">
        <v>0.12</v>
      </c>
      <c r="J36" s="158">
        <f>ROUND(((SUM(BF90:BF161))*I36),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43</v>
      </c>
      <c r="E37" s="144" t="s">
        <v>46</v>
      </c>
      <c r="F37" s="158">
        <f>ROUND((SUM(BG90:BG161)),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ROUND((SUM(BH90:BH161)),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ROUND((SUM(BI90:BI161)),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Smědá, Raspenava - Hejnice, odstranění povodňových škod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294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01 - Obnova rovnaniny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Hejnice</v>
      </c>
      <c r="G56" s="41"/>
      <c r="H56" s="41"/>
      <c r="I56" s="33" t="s">
        <v>23</v>
      </c>
      <c r="J56" s="74" t="str">
        <f>IF(J14="","",J14)</f>
        <v>23.1.2026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Winkler, MBA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Stanislav Winkler, MBA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71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118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297</v>
      </c>
      <c r="E66" s="184"/>
      <c r="F66" s="184"/>
      <c r="G66" s="184"/>
      <c r="H66" s="184"/>
      <c r="I66" s="184"/>
      <c r="J66" s="185">
        <f>J122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298</v>
      </c>
      <c r="E67" s="184"/>
      <c r="F67" s="184"/>
      <c r="G67" s="184"/>
      <c r="H67" s="184"/>
      <c r="I67" s="184"/>
      <c r="J67" s="185">
        <f>J130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299</v>
      </c>
      <c r="E68" s="184"/>
      <c r="F68" s="184"/>
      <c r="G68" s="184"/>
      <c r="H68" s="184"/>
      <c r="I68" s="184"/>
      <c r="J68" s="185">
        <f>J158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120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Smědá, Raspenava - Hejnice, odstranění povodňových škod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294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109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SO 01 - Obnova rovnaniny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Hejnice</v>
      </c>
      <c r="G84" s="41"/>
      <c r="H84" s="41"/>
      <c r="I84" s="33" t="s">
        <v>23</v>
      </c>
      <c r="J84" s="74" t="str">
        <f>IF(J14="","",J14)</f>
        <v>23.1.2026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Ing. Stanislav Winkler, MBA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Ing. Stanislav Winkler, MBA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121</v>
      </c>
      <c r="D89" s="190" t="s">
        <v>58</v>
      </c>
      <c r="E89" s="190" t="s">
        <v>54</v>
      </c>
      <c r="F89" s="190" t="s">
        <v>55</v>
      </c>
      <c r="G89" s="190" t="s">
        <v>122</v>
      </c>
      <c r="H89" s="190" t="s">
        <v>123</v>
      </c>
      <c r="I89" s="190" t="s">
        <v>124</v>
      </c>
      <c r="J89" s="190" t="s">
        <v>115</v>
      </c>
      <c r="K89" s="191" t="s">
        <v>125</v>
      </c>
      <c r="L89" s="192"/>
      <c r="M89" s="94" t="s">
        <v>19</v>
      </c>
      <c r="N89" s="95" t="s">
        <v>43</v>
      </c>
      <c r="O89" s="95" t="s">
        <v>126</v>
      </c>
      <c r="P89" s="95" t="s">
        <v>127</v>
      </c>
      <c r="Q89" s="95" t="s">
        <v>128</v>
      </c>
      <c r="R89" s="95" t="s">
        <v>129</v>
      </c>
      <c r="S89" s="95" t="s">
        <v>130</v>
      </c>
      <c r="T89" s="96" t="s">
        <v>131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1" t="s">
        <v>132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7"/>
      <c r="N90" s="194"/>
      <c r="O90" s="98"/>
      <c r="P90" s="195">
        <f>P91</f>
        <v>0</v>
      </c>
      <c r="Q90" s="98"/>
      <c r="R90" s="195">
        <f>R91</f>
        <v>208.54028120000001</v>
      </c>
      <c r="S90" s="98"/>
      <c r="T90" s="196">
        <f>T91</f>
        <v>46.391799999999996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116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72</v>
      </c>
      <c r="E91" s="201" t="s">
        <v>84</v>
      </c>
      <c r="F91" s="201" t="s">
        <v>133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P92+P122+P130+P158</f>
        <v>0</v>
      </c>
      <c r="Q91" s="206"/>
      <c r="R91" s="207">
        <f>R92+R122+R130+R158</f>
        <v>208.54028120000001</v>
      </c>
      <c r="S91" s="206"/>
      <c r="T91" s="208">
        <f>T92+T122+T130+T158</f>
        <v>46.391799999999996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80</v>
      </c>
      <c r="AT91" s="210" t="s">
        <v>72</v>
      </c>
      <c r="AU91" s="210" t="s">
        <v>73</v>
      </c>
      <c r="AY91" s="209" t="s">
        <v>134</v>
      </c>
      <c r="BK91" s="211">
        <f>BK92+BK122+BK130+BK158</f>
        <v>0</v>
      </c>
    </row>
    <row r="92" s="12" customFormat="1" ht="22.8" customHeight="1">
      <c r="A92" s="12"/>
      <c r="B92" s="198"/>
      <c r="C92" s="199"/>
      <c r="D92" s="200" t="s">
        <v>72</v>
      </c>
      <c r="E92" s="212" t="s">
        <v>80</v>
      </c>
      <c r="F92" s="212" t="s">
        <v>135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SUM(P93:P121)</f>
        <v>0</v>
      </c>
      <c r="Q92" s="206"/>
      <c r="R92" s="207">
        <f>SUM(R93:R121)</f>
        <v>10.197445999999999</v>
      </c>
      <c r="S92" s="206"/>
      <c r="T92" s="208">
        <f>SUM(T93:T121)</f>
        <v>46.391799999999996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80</v>
      </c>
      <c r="AT92" s="210" t="s">
        <v>72</v>
      </c>
      <c r="AU92" s="210" t="s">
        <v>80</v>
      </c>
      <c r="AY92" s="209" t="s">
        <v>134</v>
      </c>
      <c r="BK92" s="211">
        <f>SUM(BK93:BK121)</f>
        <v>0</v>
      </c>
    </row>
    <row r="93" s="2" customFormat="1" ht="24.15" customHeight="1">
      <c r="A93" s="39"/>
      <c r="B93" s="40"/>
      <c r="C93" s="214" t="s">
        <v>80</v>
      </c>
      <c r="D93" s="214" t="s">
        <v>137</v>
      </c>
      <c r="E93" s="215" t="s">
        <v>300</v>
      </c>
      <c r="F93" s="216" t="s">
        <v>301</v>
      </c>
      <c r="G93" s="217" t="s">
        <v>302</v>
      </c>
      <c r="H93" s="218">
        <v>48.210000000000001</v>
      </c>
      <c r="I93" s="219"/>
      <c r="J93" s="220">
        <f>ROUND(I93*H93,2)</f>
        <v>0</v>
      </c>
      <c r="K93" s="216" t="s">
        <v>303</v>
      </c>
      <c r="L93" s="45"/>
      <c r="M93" s="221" t="s">
        <v>19</v>
      </c>
      <c r="N93" s="222" t="s">
        <v>46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304</v>
      </c>
      <c r="AT93" s="225" t="s">
        <v>137</v>
      </c>
      <c r="AU93" s="225" t="s">
        <v>82</v>
      </c>
      <c r="AY93" s="18" t="s">
        <v>134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142</v>
      </c>
      <c r="BK93" s="226">
        <f>ROUND(I93*H93,2)</f>
        <v>0</v>
      </c>
      <c r="BL93" s="18" t="s">
        <v>304</v>
      </c>
      <c r="BM93" s="225" t="s">
        <v>305</v>
      </c>
    </row>
    <row r="94" s="2" customFormat="1">
      <c r="A94" s="39"/>
      <c r="B94" s="40"/>
      <c r="C94" s="41"/>
      <c r="D94" s="227" t="s">
        <v>144</v>
      </c>
      <c r="E94" s="41"/>
      <c r="F94" s="228" t="s">
        <v>306</v>
      </c>
      <c r="G94" s="41"/>
      <c r="H94" s="41"/>
      <c r="I94" s="229"/>
      <c r="J94" s="41"/>
      <c r="K94" s="41"/>
      <c r="L94" s="45"/>
      <c r="M94" s="230"/>
      <c r="N94" s="231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82</v>
      </c>
    </row>
    <row r="95" s="2" customFormat="1">
      <c r="A95" s="39"/>
      <c r="B95" s="40"/>
      <c r="C95" s="41"/>
      <c r="D95" s="232" t="s">
        <v>146</v>
      </c>
      <c r="E95" s="41"/>
      <c r="F95" s="233" t="s">
        <v>307</v>
      </c>
      <c r="G95" s="41"/>
      <c r="H95" s="41"/>
      <c r="I95" s="229"/>
      <c r="J95" s="41"/>
      <c r="K95" s="41"/>
      <c r="L95" s="45"/>
      <c r="M95" s="230"/>
      <c r="N95" s="231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146</v>
      </c>
      <c r="AU95" s="18" t="s">
        <v>82</v>
      </c>
    </row>
    <row r="96" s="14" customFormat="1">
      <c r="A96" s="14"/>
      <c r="B96" s="250"/>
      <c r="C96" s="251"/>
      <c r="D96" s="227" t="s">
        <v>161</v>
      </c>
      <c r="E96" s="252" t="s">
        <v>19</v>
      </c>
      <c r="F96" s="253" t="s">
        <v>308</v>
      </c>
      <c r="G96" s="251"/>
      <c r="H96" s="252" t="s">
        <v>19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9" t="s">
        <v>161</v>
      </c>
      <c r="AU96" s="259" t="s">
        <v>82</v>
      </c>
      <c r="AV96" s="14" t="s">
        <v>80</v>
      </c>
      <c r="AW96" s="14" t="s">
        <v>34</v>
      </c>
      <c r="AX96" s="14" t="s">
        <v>73</v>
      </c>
      <c r="AY96" s="259" t="s">
        <v>134</v>
      </c>
    </row>
    <row r="97" s="14" customFormat="1">
      <c r="A97" s="14"/>
      <c r="B97" s="250"/>
      <c r="C97" s="251"/>
      <c r="D97" s="227" t="s">
        <v>161</v>
      </c>
      <c r="E97" s="252" t="s">
        <v>19</v>
      </c>
      <c r="F97" s="253" t="s">
        <v>309</v>
      </c>
      <c r="G97" s="251"/>
      <c r="H97" s="252" t="s">
        <v>19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9" t="s">
        <v>161</v>
      </c>
      <c r="AU97" s="259" t="s">
        <v>82</v>
      </c>
      <c r="AV97" s="14" t="s">
        <v>80</v>
      </c>
      <c r="AW97" s="14" t="s">
        <v>34</v>
      </c>
      <c r="AX97" s="14" t="s">
        <v>73</v>
      </c>
      <c r="AY97" s="259" t="s">
        <v>134</v>
      </c>
    </row>
    <row r="98" s="13" customFormat="1">
      <c r="A98" s="13"/>
      <c r="B98" s="235"/>
      <c r="C98" s="236"/>
      <c r="D98" s="227" t="s">
        <v>161</v>
      </c>
      <c r="E98" s="237" t="s">
        <v>19</v>
      </c>
      <c r="F98" s="238" t="s">
        <v>310</v>
      </c>
      <c r="G98" s="236"/>
      <c r="H98" s="239">
        <v>48.210000000000001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5" t="s">
        <v>161</v>
      </c>
      <c r="AU98" s="245" t="s">
        <v>82</v>
      </c>
      <c r="AV98" s="13" t="s">
        <v>82</v>
      </c>
      <c r="AW98" s="13" t="s">
        <v>34</v>
      </c>
      <c r="AX98" s="13" t="s">
        <v>80</v>
      </c>
      <c r="AY98" s="245" t="s">
        <v>134</v>
      </c>
    </row>
    <row r="99" s="2" customFormat="1" ht="24.15" customHeight="1">
      <c r="A99" s="39"/>
      <c r="B99" s="40"/>
      <c r="C99" s="214" t="s">
        <v>82</v>
      </c>
      <c r="D99" s="214" t="s">
        <v>137</v>
      </c>
      <c r="E99" s="215" t="s">
        <v>311</v>
      </c>
      <c r="F99" s="216" t="s">
        <v>312</v>
      </c>
      <c r="G99" s="217" t="s">
        <v>302</v>
      </c>
      <c r="H99" s="218">
        <v>48.210000000000001</v>
      </c>
      <c r="I99" s="219"/>
      <c r="J99" s="220">
        <f>ROUND(I99*H99,2)</f>
        <v>0</v>
      </c>
      <c r="K99" s="216" t="s">
        <v>303</v>
      </c>
      <c r="L99" s="45"/>
      <c r="M99" s="221" t="s">
        <v>19</v>
      </c>
      <c r="N99" s="222" t="s">
        <v>46</v>
      </c>
      <c r="O99" s="86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5" t="s">
        <v>304</v>
      </c>
      <c r="AT99" s="225" t="s">
        <v>137</v>
      </c>
      <c r="AU99" s="225" t="s">
        <v>82</v>
      </c>
      <c r="AY99" s="18" t="s">
        <v>134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8" t="s">
        <v>142</v>
      </c>
      <c r="BK99" s="226">
        <f>ROUND(I99*H99,2)</f>
        <v>0</v>
      </c>
      <c r="BL99" s="18" t="s">
        <v>304</v>
      </c>
      <c r="BM99" s="225" t="s">
        <v>313</v>
      </c>
    </row>
    <row r="100" s="2" customFormat="1">
      <c r="A100" s="39"/>
      <c r="B100" s="40"/>
      <c r="C100" s="41"/>
      <c r="D100" s="227" t="s">
        <v>144</v>
      </c>
      <c r="E100" s="41"/>
      <c r="F100" s="228" t="s">
        <v>314</v>
      </c>
      <c r="G100" s="41"/>
      <c r="H100" s="41"/>
      <c r="I100" s="229"/>
      <c r="J100" s="41"/>
      <c r="K100" s="41"/>
      <c r="L100" s="45"/>
      <c r="M100" s="230"/>
      <c r="N100" s="231"/>
      <c r="O100" s="86"/>
      <c r="P100" s="86"/>
      <c r="Q100" s="86"/>
      <c r="R100" s="86"/>
      <c r="S100" s="86"/>
      <c r="T100" s="87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82</v>
      </c>
    </row>
    <row r="101" s="2" customFormat="1">
      <c r="A101" s="39"/>
      <c r="B101" s="40"/>
      <c r="C101" s="41"/>
      <c r="D101" s="232" t="s">
        <v>146</v>
      </c>
      <c r="E101" s="41"/>
      <c r="F101" s="233" t="s">
        <v>315</v>
      </c>
      <c r="G101" s="41"/>
      <c r="H101" s="41"/>
      <c r="I101" s="229"/>
      <c r="J101" s="41"/>
      <c r="K101" s="41"/>
      <c r="L101" s="45"/>
      <c r="M101" s="230"/>
      <c r="N101" s="231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146</v>
      </c>
      <c r="AU101" s="18" t="s">
        <v>82</v>
      </c>
    </row>
    <row r="102" s="2" customFormat="1" ht="24.15" customHeight="1">
      <c r="A102" s="39"/>
      <c r="B102" s="40"/>
      <c r="C102" s="214" t="s">
        <v>168</v>
      </c>
      <c r="D102" s="214" t="s">
        <v>137</v>
      </c>
      <c r="E102" s="215" t="s">
        <v>316</v>
      </c>
      <c r="F102" s="216" t="s">
        <v>317</v>
      </c>
      <c r="G102" s="217" t="s">
        <v>302</v>
      </c>
      <c r="H102" s="218">
        <v>48.210000000000001</v>
      </c>
      <c r="I102" s="219"/>
      <c r="J102" s="220">
        <f>ROUND(I102*H102,2)</f>
        <v>0</v>
      </c>
      <c r="K102" s="216" t="s">
        <v>303</v>
      </c>
      <c r="L102" s="45"/>
      <c r="M102" s="221" t="s">
        <v>19</v>
      </c>
      <c r="N102" s="222" t="s">
        <v>46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142</v>
      </c>
      <c r="AT102" s="225" t="s">
        <v>137</v>
      </c>
      <c r="AU102" s="225" t="s">
        <v>82</v>
      </c>
      <c r="AY102" s="18" t="s">
        <v>134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142</v>
      </c>
      <c r="BK102" s="226">
        <f>ROUND(I102*H102,2)</f>
        <v>0</v>
      </c>
      <c r="BL102" s="18" t="s">
        <v>142</v>
      </c>
      <c r="BM102" s="225" t="s">
        <v>318</v>
      </c>
    </row>
    <row r="103" s="2" customFormat="1">
      <c r="A103" s="39"/>
      <c r="B103" s="40"/>
      <c r="C103" s="41"/>
      <c r="D103" s="227" t="s">
        <v>144</v>
      </c>
      <c r="E103" s="41"/>
      <c r="F103" s="228" t="s">
        <v>319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144</v>
      </c>
      <c r="AU103" s="18" t="s">
        <v>82</v>
      </c>
    </row>
    <row r="104" s="2" customFormat="1">
      <c r="A104" s="39"/>
      <c r="B104" s="40"/>
      <c r="C104" s="41"/>
      <c r="D104" s="232" t="s">
        <v>146</v>
      </c>
      <c r="E104" s="41"/>
      <c r="F104" s="233" t="s">
        <v>320</v>
      </c>
      <c r="G104" s="41"/>
      <c r="H104" s="41"/>
      <c r="I104" s="229"/>
      <c r="J104" s="41"/>
      <c r="K104" s="41"/>
      <c r="L104" s="45"/>
      <c r="M104" s="230"/>
      <c r="N104" s="231"/>
      <c r="O104" s="86"/>
      <c r="P104" s="86"/>
      <c r="Q104" s="86"/>
      <c r="R104" s="86"/>
      <c r="S104" s="86"/>
      <c r="T104" s="87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146</v>
      </c>
      <c r="AU104" s="18" t="s">
        <v>82</v>
      </c>
    </row>
    <row r="105" s="2" customFormat="1" ht="16.5" customHeight="1">
      <c r="A105" s="39"/>
      <c r="B105" s="40"/>
      <c r="C105" s="264" t="s">
        <v>142</v>
      </c>
      <c r="D105" s="264" t="s">
        <v>321</v>
      </c>
      <c r="E105" s="265" t="s">
        <v>322</v>
      </c>
      <c r="F105" s="266" t="s">
        <v>323</v>
      </c>
      <c r="G105" s="267" t="s">
        <v>324</v>
      </c>
      <c r="H105" s="268">
        <v>1.446</v>
      </c>
      <c r="I105" s="269"/>
      <c r="J105" s="270">
        <f>ROUND(I105*H105,2)</f>
        <v>0</v>
      </c>
      <c r="K105" s="266" t="s">
        <v>303</v>
      </c>
      <c r="L105" s="271"/>
      <c r="M105" s="272" t="s">
        <v>19</v>
      </c>
      <c r="N105" s="273" t="s">
        <v>46</v>
      </c>
      <c r="O105" s="86"/>
      <c r="P105" s="223">
        <f>O105*H105</f>
        <v>0</v>
      </c>
      <c r="Q105" s="223">
        <v>0.001</v>
      </c>
      <c r="R105" s="223">
        <f>Q105*H105</f>
        <v>0.001446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243</v>
      </c>
      <c r="AT105" s="225" t="s">
        <v>321</v>
      </c>
      <c r="AU105" s="225" t="s">
        <v>82</v>
      </c>
      <c r="AY105" s="18" t="s">
        <v>134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142</v>
      </c>
      <c r="BK105" s="226">
        <f>ROUND(I105*H105,2)</f>
        <v>0</v>
      </c>
      <c r="BL105" s="18" t="s">
        <v>142</v>
      </c>
      <c r="BM105" s="225" t="s">
        <v>325</v>
      </c>
    </row>
    <row r="106" s="2" customFormat="1">
      <c r="A106" s="39"/>
      <c r="B106" s="40"/>
      <c r="C106" s="41"/>
      <c r="D106" s="227" t="s">
        <v>144</v>
      </c>
      <c r="E106" s="41"/>
      <c r="F106" s="228" t="s">
        <v>323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82</v>
      </c>
    </row>
    <row r="107" s="13" customFormat="1">
      <c r="A107" s="13"/>
      <c r="B107" s="235"/>
      <c r="C107" s="236"/>
      <c r="D107" s="227" t="s">
        <v>161</v>
      </c>
      <c r="E107" s="237" t="s">
        <v>19</v>
      </c>
      <c r="F107" s="238" t="s">
        <v>326</v>
      </c>
      <c r="G107" s="236"/>
      <c r="H107" s="239">
        <v>1.446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5" t="s">
        <v>161</v>
      </c>
      <c r="AU107" s="245" t="s">
        <v>82</v>
      </c>
      <c r="AV107" s="13" t="s">
        <v>82</v>
      </c>
      <c r="AW107" s="13" t="s">
        <v>34</v>
      </c>
      <c r="AX107" s="13" t="s">
        <v>80</v>
      </c>
      <c r="AY107" s="245" t="s">
        <v>134</v>
      </c>
    </row>
    <row r="108" s="2" customFormat="1" ht="16.5" customHeight="1">
      <c r="A108" s="39"/>
      <c r="B108" s="40"/>
      <c r="C108" s="214" t="s">
        <v>136</v>
      </c>
      <c r="D108" s="214" t="s">
        <v>137</v>
      </c>
      <c r="E108" s="215" t="s">
        <v>327</v>
      </c>
      <c r="F108" s="216" t="s">
        <v>328</v>
      </c>
      <c r="G108" s="217" t="s">
        <v>156</v>
      </c>
      <c r="H108" s="218">
        <v>25.489999999999998</v>
      </c>
      <c r="I108" s="219"/>
      <c r="J108" s="220">
        <f>ROUND(I108*H108,2)</f>
        <v>0</v>
      </c>
      <c r="K108" s="216" t="s">
        <v>303</v>
      </c>
      <c r="L108" s="45"/>
      <c r="M108" s="221" t="s">
        <v>19</v>
      </c>
      <c r="N108" s="222" t="s">
        <v>46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1.8200000000000001</v>
      </c>
      <c r="T108" s="224">
        <f>S108*H108</f>
        <v>46.391799999999996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142</v>
      </c>
      <c r="AT108" s="225" t="s">
        <v>137</v>
      </c>
      <c r="AU108" s="225" t="s">
        <v>82</v>
      </c>
      <c r="AY108" s="18" t="s">
        <v>134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142</v>
      </c>
      <c r="BK108" s="226">
        <f>ROUND(I108*H108,2)</f>
        <v>0</v>
      </c>
      <c r="BL108" s="18" t="s">
        <v>142</v>
      </c>
      <c r="BM108" s="225" t="s">
        <v>329</v>
      </c>
    </row>
    <row r="109" s="2" customFormat="1">
      <c r="A109" s="39"/>
      <c r="B109" s="40"/>
      <c r="C109" s="41"/>
      <c r="D109" s="227" t="s">
        <v>144</v>
      </c>
      <c r="E109" s="41"/>
      <c r="F109" s="228" t="s">
        <v>330</v>
      </c>
      <c r="G109" s="41"/>
      <c r="H109" s="41"/>
      <c r="I109" s="229"/>
      <c r="J109" s="41"/>
      <c r="K109" s="41"/>
      <c r="L109" s="45"/>
      <c r="M109" s="230"/>
      <c r="N109" s="231"/>
      <c r="O109" s="86"/>
      <c r="P109" s="86"/>
      <c r="Q109" s="86"/>
      <c r="R109" s="86"/>
      <c r="S109" s="86"/>
      <c r="T109" s="87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144</v>
      </c>
      <c r="AU109" s="18" t="s">
        <v>82</v>
      </c>
    </row>
    <row r="110" s="2" customFormat="1">
      <c r="A110" s="39"/>
      <c r="B110" s="40"/>
      <c r="C110" s="41"/>
      <c r="D110" s="232" t="s">
        <v>146</v>
      </c>
      <c r="E110" s="41"/>
      <c r="F110" s="233" t="s">
        <v>331</v>
      </c>
      <c r="G110" s="41"/>
      <c r="H110" s="41"/>
      <c r="I110" s="229"/>
      <c r="J110" s="41"/>
      <c r="K110" s="41"/>
      <c r="L110" s="45"/>
      <c r="M110" s="230"/>
      <c r="N110" s="231"/>
      <c r="O110" s="86"/>
      <c r="P110" s="86"/>
      <c r="Q110" s="86"/>
      <c r="R110" s="86"/>
      <c r="S110" s="86"/>
      <c r="T110" s="87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146</v>
      </c>
      <c r="AU110" s="18" t="s">
        <v>82</v>
      </c>
    </row>
    <row r="111" s="13" customFormat="1">
      <c r="A111" s="13"/>
      <c r="B111" s="235"/>
      <c r="C111" s="236"/>
      <c r="D111" s="227" t="s">
        <v>161</v>
      </c>
      <c r="E111" s="237" t="s">
        <v>291</v>
      </c>
      <c r="F111" s="238" t="s">
        <v>293</v>
      </c>
      <c r="G111" s="236"/>
      <c r="H111" s="239">
        <v>25.489999999999998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5" t="s">
        <v>161</v>
      </c>
      <c r="AU111" s="245" t="s">
        <v>82</v>
      </c>
      <c r="AV111" s="13" t="s">
        <v>82</v>
      </c>
      <c r="AW111" s="13" t="s">
        <v>34</v>
      </c>
      <c r="AX111" s="13" t="s">
        <v>80</v>
      </c>
      <c r="AY111" s="245" t="s">
        <v>134</v>
      </c>
    </row>
    <row r="112" s="2" customFormat="1" ht="24.15" customHeight="1">
      <c r="A112" s="39"/>
      <c r="B112" s="40"/>
      <c r="C112" s="214" t="s">
        <v>148</v>
      </c>
      <c r="D112" s="214" t="s">
        <v>137</v>
      </c>
      <c r="E112" s="215" t="s">
        <v>332</v>
      </c>
      <c r="F112" s="216" t="s">
        <v>333</v>
      </c>
      <c r="G112" s="217" t="s">
        <v>156</v>
      </c>
      <c r="H112" s="218">
        <v>25.489999999999998</v>
      </c>
      <c r="I112" s="219"/>
      <c r="J112" s="220">
        <f>ROUND(I112*H112,2)</f>
        <v>0</v>
      </c>
      <c r="K112" s="216" t="s">
        <v>303</v>
      </c>
      <c r="L112" s="45"/>
      <c r="M112" s="221" t="s">
        <v>19</v>
      </c>
      <c r="N112" s="222" t="s">
        <v>46</v>
      </c>
      <c r="O112" s="86"/>
      <c r="P112" s="223">
        <f>O112*H112</f>
        <v>0</v>
      </c>
      <c r="Q112" s="223">
        <v>0.40000000000000002</v>
      </c>
      <c r="R112" s="223">
        <f>Q112*H112</f>
        <v>10.196</v>
      </c>
      <c r="S112" s="223">
        <v>0</v>
      </c>
      <c r="T112" s="224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5" t="s">
        <v>142</v>
      </c>
      <c r="AT112" s="225" t="s">
        <v>137</v>
      </c>
      <c r="AU112" s="225" t="s">
        <v>82</v>
      </c>
      <c r="AY112" s="18" t="s">
        <v>134</v>
      </c>
      <c r="BE112" s="226">
        <f>IF(N112="základní",J112,0)</f>
        <v>0</v>
      </c>
      <c r="BF112" s="226">
        <f>IF(N112="snížená",J112,0)</f>
        <v>0</v>
      </c>
      <c r="BG112" s="226">
        <f>IF(N112="zákl. přenesená",J112,0)</f>
        <v>0</v>
      </c>
      <c r="BH112" s="226">
        <f>IF(N112="sníž. přenesená",J112,0)</f>
        <v>0</v>
      </c>
      <c r="BI112" s="226">
        <f>IF(N112="nulová",J112,0)</f>
        <v>0</v>
      </c>
      <c r="BJ112" s="18" t="s">
        <v>142</v>
      </c>
      <c r="BK112" s="226">
        <f>ROUND(I112*H112,2)</f>
        <v>0</v>
      </c>
      <c r="BL112" s="18" t="s">
        <v>142</v>
      </c>
      <c r="BM112" s="225" t="s">
        <v>334</v>
      </c>
    </row>
    <row r="113" s="2" customFormat="1">
      <c r="A113" s="39"/>
      <c r="B113" s="40"/>
      <c r="C113" s="41"/>
      <c r="D113" s="227" t="s">
        <v>144</v>
      </c>
      <c r="E113" s="41"/>
      <c r="F113" s="228" t="s">
        <v>335</v>
      </c>
      <c r="G113" s="41"/>
      <c r="H113" s="41"/>
      <c r="I113" s="229"/>
      <c r="J113" s="41"/>
      <c r="K113" s="41"/>
      <c r="L113" s="45"/>
      <c r="M113" s="230"/>
      <c r="N113" s="231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82</v>
      </c>
    </row>
    <row r="114" s="2" customFormat="1">
      <c r="A114" s="39"/>
      <c r="B114" s="40"/>
      <c r="C114" s="41"/>
      <c r="D114" s="232" t="s">
        <v>146</v>
      </c>
      <c r="E114" s="41"/>
      <c r="F114" s="233" t="s">
        <v>336</v>
      </c>
      <c r="G114" s="41"/>
      <c r="H114" s="41"/>
      <c r="I114" s="229"/>
      <c r="J114" s="41"/>
      <c r="K114" s="41"/>
      <c r="L114" s="45"/>
      <c r="M114" s="230"/>
      <c r="N114" s="231"/>
      <c r="O114" s="86"/>
      <c r="P114" s="86"/>
      <c r="Q114" s="86"/>
      <c r="R114" s="86"/>
      <c r="S114" s="86"/>
      <c r="T114" s="87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146</v>
      </c>
      <c r="AU114" s="18" t="s">
        <v>82</v>
      </c>
    </row>
    <row r="115" s="2" customFormat="1" ht="33" customHeight="1">
      <c r="A115" s="39"/>
      <c r="B115" s="40"/>
      <c r="C115" s="214" t="s">
        <v>236</v>
      </c>
      <c r="D115" s="214" t="s">
        <v>137</v>
      </c>
      <c r="E115" s="215" t="s">
        <v>337</v>
      </c>
      <c r="F115" s="216" t="s">
        <v>338</v>
      </c>
      <c r="G115" s="217" t="s">
        <v>156</v>
      </c>
      <c r="H115" s="218">
        <v>4.7999999999999998</v>
      </c>
      <c r="I115" s="219"/>
      <c r="J115" s="220">
        <f>ROUND(I115*H115,2)</f>
        <v>0</v>
      </c>
      <c r="K115" s="216" t="s">
        <v>303</v>
      </c>
      <c r="L115" s="45"/>
      <c r="M115" s="221" t="s">
        <v>19</v>
      </c>
      <c r="N115" s="222" t="s">
        <v>46</v>
      </c>
      <c r="O115" s="86"/>
      <c r="P115" s="223">
        <f>O115*H115</f>
        <v>0</v>
      </c>
      <c r="Q115" s="223">
        <v>0</v>
      </c>
      <c r="R115" s="223">
        <f>Q115*H115</f>
        <v>0</v>
      </c>
      <c r="S115" s="223">
        <v>0</v>
      </c>
      <c r="T115" s="224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5" t="s">
        <v>142</v>
      </c>
      <c r="AT115" s="225" t="s">
        <v>137</v>
      </c>
      <c r="AU115" s="225" t="s">
        <v>82</v>
      </c>
      <c r="AY115" s="18" t="s">
        <v>134</v>
      </c>
      <c r="BE115" s="226">
        <f>IF(N115="základní",J115,0)</f>
        <v>0</v>
      </c>
      <c r="BF115" s="226">
        <f>IF(N115="snížená",J115,0)</f>
        <v>0</v>
      </c>
      <c r="BG115" s="226">
        <f>IF(N115="zákl. přenesená",J115,0)</f>
        <v>0</v>
      </c>
      <c r="BH115" s="226">
        <f>IF(N115="sníž. přenesená",J115,0)</f>
        <v>0</v>
      </c>
      <c r="BI115" s="226">
        <f>IF(N115="nulová",J115,0)</f>
        <v>0</v>
      </c>
      <c r="BJ115" s="18" t="s">
        <v>142</v>
      </c>
      <c r="BK115" s="226">
        <f>ROUND(I115*H115,2)</f>
        <v>0</v>
      </c>
      <c r="BL115" s="18" t="s">
        <v>142</v>
      </c>
      <c r="BM115" s="225" t="s">
        <v>339</v>
      </c>
    </row>
    <row r="116" s="2" customFormat="1">
      <c r="A116" s="39"/>
      <c r="B116" s="40"/>
      <c r="C116" s="41"/>
      <c r="D116" s="227" t="s">
        <v>144</v>
      </c>
      <c r="E116" s="41"/>
      <c r="F116" s="228" t="s">
        <v>340</v>
      </c>
      <c r="G116" s="41"/>
      <c r="H116" s="41"/>
      <c r="I116" s="229"/>
      <c r="J116" s="41"/>
      <c r="K116" s="41"/>
      <c r="L116" s="45"/>
      <c r="M116" s="230"/>
      <c r="N116" s="231"/>
      <c r="O116" s="86"/>
      <c r="P116" s="86"/>
      <c r="Q116" s="86"/>
      <c r="R116" s="86"/>
      <c r="S116" s="86"/>
      <c r="T116" s="87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144</v>
      </c>
      <c r="AU116" s="18" t="s">
        <v>82</v>
      </c>
    </row>
    <row r="117" s="2" customFormat="1">
      <c r="A117" s="39"/>
      <c r="B117" s="40"/>
      <c r="C117" s="41"/>
      <c r="D117" s="232" t="s">
        <v>146</v>
      </c>
      <c r="E117" s="41"/>
      <c r="F117" s="233" t="s">
        <v>341</v>
      </c>
      <c r="G117" s="41"/>
      <c r="H117" s="41"/>
      <c r="I117" s="229"/>
      <c r="J117" s="41"/>
      <c r="K117" s="41"/>
      <c r="L117" s="45"/>
      <c r="M117" s="230"/>
      <c r="N117" s="231"/>
      <c r="O117" s="86"/>
      <c r="P117" s="86"/>
      <c r="Q117" s="86"/>
      <c r="R117" s="86"/>
      <c r="S117" s="86"/>
      <c r="T117" s="87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146</v>
      </c>
      <c r="AU117" s="18" t="s">
        <v>82</v>
      </c>
    </row>
    <row r="118" s="13" customFormat="1">
      <c r="A118" s="13"/>
      <c r="B118" s="235"/>
      <c r="C118" s="236"/>
      <c r="D118" s="227" t="s">
        <v>161</v>
      </c>
      <c r="E118" s="237" t="s">
        <v>19</v>
      </c>
      <c r="F118" s="238" t="s">
        <v>342</v>
      </c>
      <c r="G118" s="236"/>
      <c r="H118" s="239">
        <v>4.7999999999999998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5" t="s">
        <v>161</v>
      </c>
      <c r="AU118" s="245" t="s">
        <v>82</v>
      </c>
      <c r="AV118" s="13" t="s">
        <v>82</v>
      </c>
      <c r="AW118" s="13" t="s">
        <v>34</v>
      </c>
      <c r="AX118" s="13" t="s">
        <v>80</v>
      </c>
      <c r="AY118" s="245" t="s">
        <v>134</v>
      </c>
    </row>
    <row r="119" s="2" customFormat="1" ht="24.15" customHeight="1">
      <c r="A119" s="39"/>
      <c r="B119" s="40"/>
      <c r="C119" s="214" t="s">
        <v>243</v>
      </c>
      <c r="D119" s="214" t="s">
        <v>137</v>
      </c>
      <c r="E119" s="215" t="s">
        <v>343</v>
      </c>
      <c r="F119" s="216" t="s">
        <v>344</v>
      </c>
      <c r="G119" s="217" t="s">
        <v>156</v>
      </c>
      <c r="H119" s="218">
        <v>4.7999999999999998</v>
      </c>
      <c r="I119" s="219"/>
      <c r="J119" s="220">
        <f>ROUND(I119*H119,2)</f>
        <v>0</v>
      </c>
      <c r="K119" s="216" t="s">
        <v>303</v>
      </c>
      <c r="L119" s="45"/>
      <c r="M119" s="221" t="s">
        <v>19</v>
      </c>
      <c r="N119" s="222" t="s">
        <v>46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142</v>
      </c>
      <c r="AT119" s="225" t="s">
        <v>137</v>
      </c>
      <c r="AU119" s="225" t="s">
        <v>82</v>
      </c>
      <c r="AY119" s="18" t="s">
        <v>134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142</v>
      </c>
      <c r="BK119" s="226">
        <f>ROUND(I119*H119,2)</f>
        <v>0</v>
      </c>
      <c r="BL119" s="18" t="s">
        <v>142</v>
      </c>
      <c r="BM119" s="225" t="s">
        <v>345</v>
      </c>
    </row>
    <row r="120" s="2" customFormat="1">
      <c r="A120" s="39"/>
      <c r="B120" s="40"/>
      <c r="C120" s="41"/>
      <c r="D120" s="227" t="s">
        <v>144</v>
      </c>
      <c r="E120" s="41"/>
      <c r="F120" s="228" t="s">
        <v>346</v>
      </c>
      <c r="G120" s="41"/>
      <c r="H120" s="41"/>
      <c r="I120" s="229"/>
      <c r="J120" s="41"/>
      <c r="K120" s="41"/>
      <c r="L120" s="45"/>
      <c r="M120" s="230"/>
      <c r="N120" s="231"/>
      <c r="O120" s="86"/>
      <c r="P120" s="86"/>
      <c r="Q120" s="86"/>
      <c r="R120" s="86"/>
      <c r="S120" s="86"/>
      <c r="T120" s="87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82</v>
      </c>
    </row>
    <row r="121" s="2" customFormat="1">
      <c r="A121" s="39"/>
      <c r="B121" s="40"/>
      <c r="C121" s="41"/>
      <c r="D121" s="232" t="s">
        <v>146</v>
      </c>
      <c r="E121" s="41"/>
      <c r="F121" s="233" t="s">
        <v>347</v>
      </c>
      <c r="G121" s="41"/>
      <c r="H121" s="41"/>
      <c r="I121" s="229"/>
      <c r="J121" s="41"/>
      <c r="K121" s="41"/>
      <c r="L121" s="45"/>
      <c r="M121" s="230"/>
      <c r="N121" s="231"/>
      <c r="O121" s="86"/>
      <c r="P121" s="86"/>
      <c r="Q121" s="86"/>
      <c r="R121" s="86"/>
      <c r="S121" s="86"/>
      <c r="T121" s="87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146</v>
      </c>
      <c r="AU121" s="18" t="s">
        <v>82</v>
      </c>
    </row>
    <row r="122" s="12" customFormat="1" ht="22.8" customHeight="1">
      <c r="A122" s="12"/>
      <c r="B122" s="198"/>
      <c r="C122" s="199"/>
      <c r="D122" s="200" t="s">
        <v>72</v>
      </c>
      <c r="E122" s="212" t="s">
        <v>168</v>
      </c>
      <c r="F122" s="212" t="s">
        <v>348</v>
      </c>
      <c r="G122" s="199"/>
      <c r="H122" s="199"/>
      <c r="I122" s="202"/>
      <c r="J122" s="213">
        <f>BK122</f>
        <v>0</v>
      </c>
      <c r="K122" s="199"/>
      <c r="L122" s="204"/>
      <c r="M122" s="205"/>
      <c r="N122" s="206"/>
      <c r="O122" s="206"/>
      <c r="P122" s="207">
        <f>SUM(P123:P129)</f>
        <v>0</v>
      </c>
      <c r="Q122" s="206"/>
      <c r="R122" s="207">
        <f>SUM(R123:R129)</f>
        <v>10.612103039999999</v>
      </c>
      <c r="S122" s="206"/>
      <c r="T122" s="208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9" t="s">
        <v>80</v>
      </c>
      <c r="AT122" s="210" t="s">
        <v>72</v>
      </c>
      <c r="AU122" s="210" t="s">
        <v>80</v>
      </c>
      <c r="AY122" s="209" t="s">
        <v>134</v>
      </c>
      <c r="BK122" s="211">
        <f>SUM(BK123:BK129)</f>
        <v>0</v>
      </c>
    </row>
    <row r="123" s="2" customFormat="1" ht="24.15" customHeight="1">
      <c r="A123" s="39"/>
      <c r="B123" s="40"/>
      <c r="C123" s="214" t="s">
        <v>248</v>
      </c>
      <c r="D123" s="214" t="s">
        <v>137</v>
      </c>
      <c r="E123" s="215" t="s">
        <v>349</v>
      </c>
      <c r="F123" s="216" t="s">
        <v>350</v>
      </c>
      <c r="G123" s="217" t="s">
        <v>156</v>
      </c>
      <c r="H123" s="218">
        <v>3.4079999999999999</v>
      </c>
      <c r="I123" s="219"/>
      <c r="J123" s="220">
        <f>ROUND(I123*H123,2)</f>
        <v>0</v>
      </c>
      <c r="K123" s="216" t="s">
        <v>303</v>
      </c>
      <c r="L123" s="45"/>
      <c r="M123" s="221" t="s">
        <v>19</v>
      </c>
      <c r="N123" s="222" t="s">
        <v>46</v>
      </c>
      <c r="O123" s="86"/>
      <c r="P123" s="223">
        <f>O123*H123</f>
        <v>0</v>
      </c>
      <c r="Q123" s="223">
        <v>3.11388</v>
      </c>
      <c r="R123" s="223">
        <f>Q123*H123</f>
        <v>10.612103039999999</v>
      </c>
      <c r="S123" s="223">
        <v>0</v>
      </c>
      <c r="T123" s="22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5" t="s">
        <v>142</v>
      </c>
      <c r="AT123" s="225" t="s">
        <v>137</v>
      </c>
      <c r="AU123" s="225" t="s">
        <v>82</v>
      </c>
      <c r="AY123" s="18" t="s">
        <v>134</v>
      </c>
      <c r="BE123" s="226">
        <f>IF(N123="základní",J123,0)</f>
        <v>0</v>
      </c>
      <c r="BF123" s="226">
        <f>IF(N123="snížená",J123,0)</f>
        <v>0</v>
      </c>
      <c r="BG123" s="226">
        <f>IF(N123="zákl. přenesená",J123,0)</f>
        <v>0</v>
      </c>
      <c r="BH123" s="226">
        <f>IF(N123="sníž. přenesená",J123,0)</f>
        <v>0</v>
      </c>
      <c r="BI123" s="226">
        <f>IF(N123="nulová",J123,0)</f>
        <v>0</v>
      </c>
      <c r="BJ123" s="18" t="s">
        <v>142</v>
      </c>
      <c r="BK123" s="226">
        <f>ROUND(I123*H123,2)</f>
        <v>0</v>
      </c>
      <c r="BL123" s="18" t="s">
        <v>142</v>
      </c>
      <c r="BM123" s="225" t="s">
        <v>351</v>
      </c>
    </row>
    <row r="124" s="2" customFormat="1">
      <c r="A124" s="39"/>
      <c r="B124" s="40"/>
      <c r="C124" s="41"/>
      <c r="D124" s="227" t="s">
        <v>144</v>
      </c>
      <c r="E124" s="41"/>
      <c r="F124" s="228" t="s">
        <v>352</v>
      </c>
      <c r="G124" s="41"/>
      <c r="H124" s="41"/>
      <c r="I124" s="229"/>
      <c r="J124" s="41"/>
      <c r="K124" s="41"/>
      <c r="L124" s="45"/>
      <c r="M124" s="230"/>
      <c r="N124" s="231"/>
      <c r="O124" s="86"/>
      <c r="P124" s="86"/>
      <c r="Q124" s="86"/>
      <c r="R124" s="86"/>
      <c r="S124" s="86"/>
      <c r="T124" s="87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144</v>
      </c>
      <c r="AU124" s="18" t="s">
        <v>82</v>
      </c>
    </row>
    <row r="125" s="2" customFormat="1">
      <c r="A125" s="39"/>
      <c r="B125" s="40"/>
      <c r="C125" s="41"/>
      <c r="D125" s="232" t="s">
        <v>146</v>
      </c>
      <c r="E125" s="41"/>
      <c r="F125" s="233" t="s">
        <v>353</v>
      </c>
      <c r="G125" s="41"/>
      <c r="H125" s="41"/>
      <c r="I125" s="229"/>
      <c r="J125" s="41"/>
      <c r="K125" s="41"/>
      <c r="L125" s="45"/>
      <c r="M125" s="230"/>
      <c r="N125" s="231"/>
      <c r="O125" s="86"/>
      <c r="P125" s="86"/>
      <c r="Q125" s="86"/>
      <c r="R125" s="86"/>
      <c r="S125" s="86"/>
      <c r="T125" s="87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146</v>
      </c>
      <c r="AU125" s="18" t="s">
        <v>82</v>
      </c>
    </row>
    <row r="126" s="14" customFormat="1">
      <c r="A126" s="14"/>
      <c r="B126" s="250"/>
      <c r="C126" s="251"/>
      <c r="D126" s="227" t="s">
        <v>161</v>
      </c>
      <c r="E126" s="252" t="s">
        <v>19</v>
      </c>
      <c r="F126" s="253" t="s">
        <v>354</v>
      </c>
      <c r="G126" s="251"/>
      <c r="H126" s="252" t="s">
        <v>19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9" t="s">
        <v>161</v>
      </c>
      <c r="AU126" s="259" t="s">
        <v>82</v>
      </c>
      <c r="AV126" s="14" t="s">
        <v>80</v>
      </c>
      <c r="AW126" s="14" t="s">
        <v>34</v>
      </c>
      <c r="AX126" s="14" t="s">
        <v>73</v>
      </c>
      <c r="AY126" s="259" t="s">
        <v>134</v>
      </c>
    </row>
    <row r="127" s="14" customFormat="1">
      <c r="A127" s="14"/>
      <c r="B127" s="250"/>
      <c r="C127" s="251"/>
      <c r="D127" s="227" t="s">
        <v>161</v>
      </c>
      <c r="E127" s="252" t="s">
        <v>19</v>
      </c>
      <c r="F127" s="253" t="s">
        <v>355</v>
      </c>
      <c r="G127" s="251"/>
      <c r="H127" s="252" t="s">
        <v>19</v>
      </c>
      <c r="I127" s="254"/>
      <c r="J127" s="251"/>
      <c r="K127" s="251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161</v>
      </c>
      <c r="AU127" s="259" t="s">
        <v>82</v>
      </c>
      <c r="AV127" s="14" t="s">
        <v>80</v>
      </c>
      <c r="AW127" s="14" t="s">
        <v>34</v>
      </c>
      <c r="AX127" s="14" t="s">
        <v>73</v>
      </c>
      <c r="AY127" s="259" t="s">
        <v>134</v>
      </c>
    </row>
    <row r="128" s="14" customFormat="1">
      <c r="A128" s="14"/>
      <c r="B128" s="250"/>
      <c r="C128" s="251"/>
      <c r="D128" s="227" t="s">
        <v>161</v>
      </c>
      <c r="E128" s="252" t="s">
        <v>19</v>
      </c>
      <c r="F128" s="253" t="s">
        <v>356</v>
      </c>
      <c r="G128" s="251"/>
      <c r="H128" s="252" t="s">
        <v>19</v>
      </c>
      <c r="I128" s="254"/>
      <c r="J128" s="251"/>
      <c r="K128" s="251"/>
      <c r="L128" s="255"/>
      <c r="M128" s="256"/>
      <c r="N128" s="257"/>
      <c r="O128" s="257"/>
      <c r="P128" s="257"/>
      <c r="Q128" s="257"/>
      <c r="R128" s="257"/>
      <c r="S128" s="257"/>
      <c r="T128" s="25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9" t="s">
        <v>161</v>
      </c>
      <c r="AU128" s="259" t="s">
        <v>82</v>
      </c>
      <c r="AV128" s="14" t="s">
        <v>80</v>
      </c>
      <c r="AW128" s="14" t="s">
        <v>34</v>
      </c>
      <c r="AX128" s="14" t="s">
        <v>73</v>
      </c>
      <c r="AY128" s="259" t="s">
        <v>134</v>
      </c>
    </row>
    <row r="129" s="13" customFormat="1">
      <c r="A129" s="13"/>
      <c r="B129" s="235"/>
      <c r="C129" s="236"/>
      <c r="D129" s="227" t="s">
        <v>161</v>
      </c>
      <c r="E129" s="237" t="s">
        <v>19</v>
      </c>
      <c r="F129" s="238" t="s">
        <v>357</v>
      </c>
      <c r="G129" s="236"/>
      <c r="H129" s="239">
        <v>3.4079999999999999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161</v>
      </c>
      <c r="AU129" s="245" t="s">
        <v>82</v>
      </c>
      <c r="AV129" s="13" t="s">
        <v>82</v>
      </c>
      <c r="AW129" s="13" t="s">
        <v>34</v>
      </c>
      <c r="AX129" s="13" t="s">
        <v>80</v>
      </c>
      <c r="AY129" s="245" t="s">
        <v>134</v>
      </c>
    </row>
    <row r="130" s="12" customFormat="1" ht="22.8" customHeight="1">
      <c r="A130" s="12"/>
      <c r="B130" s="198"/>
      <c r="C130" s="199"/>
      <c r="D130" s="200" t="s">
        <v>72</v>
      </c>
      <c r="E130" s="212" t="s">
        <v>142</v>
      </c>
      <c r="F130" s="212" t="s">
        <v>358</v>
      </c>
      <c r="G130" s="199"/>
      <c r="H130" s="199"/>
      <c r="I130" s="202"/>
      <c r="J130" s="213">
        <f>BK130</f>
        <v>0</v>
      </c>
      <c r="K130" s="199"/>
      <c r="L130" s="204"/>
      <c r="M130" s="205"/>
      <c r="N130" s="206"/>
      <c r="O130" s="206"/>
      <c r="P130" s="207">
        <f>SUM(P131:P157)</f>
        <v>0</v>
      </c>
      <c r="Q130" s="206"/>
      <c r="R130" s="207">
        <f>SUM(R131:R157)</f>
        <v>187.73073216</v>
      </c>
      <c r="S130" s="206"/>
      <c r="T130" s="208">
        <f>SUM(T131:T157)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80</v>
      </c>
      <c r="AT130" s="210" t="s">
        <v>72</v>
      </c>
      <c r="AU130" s="210" t="s">
        <v>80</v>
      </c>
      <c r="AY130" s="209" t="s">
        <v>134</v>
      </c>
      <c r="BK130" s="211">
        <f>SUM(BK131:BK157)</f>
        <v>0</v>
      </c>
    </row>
    <row r="131" s="2" customFormat="1" ht="24.15" customHeight="1">
      <c r="A131" s="39"/>
      <c r="B131" s="40"/>
      <c r="C131" s="214" t="s">
        <v>252</v>
      </c>
      <c r="D131" s="214" t="s">
        <v>137</v>
      </c>
      <c r="E131" s="215" t="s">
        <v>359</v>
      </c>
      <c r="F131" s="216" t="s">
        <v>360</v>
      </c>
      <c r="G131" s="217" t="s">
        <v>156</v>
      </c>
      <c r="H131" s="218">
        <v>13.130000000000001</v>
      </c>
      <c r="I131" s="219"/>
      <c r="J131" s="220">
        <f>ROUND(I131*H131,2)</f>
        <v>0</v>
      </c>
      <c r="K131" s="216" t="s">
        <v>303</v>
      </c>
      <c r="L131" s="45"/>
      <c r="M131" s="221" t="s">
        <v>19</v>
      </c>
      <c r="N131" s="222" t="s">
        <v>46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142</v>
      </c>
      <c r="AT131" s="225" t="s">
        <v>137</v>
      </c>
      <c r="AU131" s="225" t="s">
        <v>82</v>
      </c>
      <c r="AY131" s="18" t="s">
        <v>134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142</v>
      </c>
      <c r="BK131" s="226">
        <f>ROUND(I131*H131,2)</f>
        <v>0</v>
      </c>
      <c r="BL131" s="18" t="s">
        <v>142</v>
      </c>
      <c r="BM131" s="225" t="s">
        <v>361</v>
      </c>
    </row>
    <row r="132" s="2" customFormat="1">
      <c r="A132" s="39"/>
      <c r="B132" s="40"/>
      <c r="C132" s="41"/>
      <c r="D132" s="227" t="s">
        <v>144</v>
      </c>
      <c r="E132" s="41"/>
      <c r="F132" s="228" t="s">
        <v>362</v>
      </c>
      <c r="G132" s="41"/>
      <c r="H132" s="41"/>
      <c r="I132" s="229"/>
      <c r="J132" s="41"/>
      <c r="K132" s="41"/>
      <c r="L132" s="45"/>
      <c r="M132" s="230"/>
      <c r="N132" s="231"/>
      <c r="O132" s="86"/>
      <c r="P132" s="86"/>
      <c r="Q132" s="86"/>
      <c r="R132" s="86"/>
      <c r="S132" s="86"/>
      <c r="T132" s="87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82</v>
      </c>
    </row>
    <row r="133" s="2" customFormat="1">
      <c r="A133" s="39"/>
      <c r="B133" s="40"/>
      <c r="C133" s="41"/>
      <c r="D133" s="232" t="s">
        <v>146</v>
      </c>
      <c r="E133" s="41"/>
      <c r="F133" s="233" t="s">
        <v>363</v>
      </c>
      <c r="G133" s="41"/>
      <c r="H133" s="41"/>
      <c r="I133" s="229"/>
      <c r="J133" s="41"/>
      <c r="K133" s="41"/>
      <c r="L133" s="45"/>
      <c r="M133" s="230"/>
      <c r="N133" s="231"/>
      <c r="O133" s="86"/>
      <c r="P133" s="86"/>
      <c r="Q133" s="86"/>
      <c r="R133" s="86"/>
      <c r="S133" s="86"/>
      <c r="T133" s="87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146</v>
      </c>
      <c r="AU133" s="18" t="s">
        <v>82</v>
      </c>
    </row>
    <row r="134" s="2" customFormat="1" ht="24.15" customHeight="1">
      <c r="A134" s="39"/>
      <c r="B134" s="40"/>
      <c r="C134" s="214" t="s">
        <v>256</v>
      </c>
      <c r="D134" s="214" t="s">
        <v>137</v>
      </c>
      <c r="E134" s="215" t="s">
        <v>364</v>
      </c>
      <c r="F134" s="216" t="s">
        <v>365</v>
      </c>
      <c r="G134" s="217" t="s">
        <v>302</v>
      </c>
      <c r="H134" s="218">
        <v>12.35</v>
      </c>
      <c r="I134" s="219"/>
      <c r="J134" s="220">
        <f>ROUND(I134*H134,2)</f>
        <v>0</v>
      </c>
      <c r="K134" s="216" t="s">
        <v>303</v>
      </c>
      <c r="L134" s="45"/>
      <c r="M134" s="221" t="s">
        <v>19</v>
      </c>
      <c r="N134" s="222" t="s">
        <v>46</v>
      </c>
      <c r="O134" s="86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5" t="s">
        <v>142</v>
      </c>
      <c r="AT134" s="225" t="s">
        <v>137</v>
      </c>
      <c r="AU134" s="225" t="s">
        <v>82</v>
      </c>
      <c r="AY134" s="18" t="s">
        <v>134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8" t="s">
        <v>142</v>
      </c>
      <c r="BK134" s="226">
        <f>ROUND(I134*H134,2)</f>
        <v>0</v>
      </c>
      <c r="BL134" s="18" t="s">
        <v>142</v>
      </c>
      <c r="BM134" s="225" t="s">
        <v>366</v>
      </c>
    </row>
    <row r="135" s="2" customFormat="1">
      <c r="A135" s="39"/>
      <c r="B135" s="40"/>
      <c r="C135" s="41"/>
      <c r="D135" s="227" t="s">
        <v>144</v>
      </c>
      <c r="E135" s="41"/>
      <c r="F135" s="228" t="s">
        <v>367</v>
      </c>
      <c r="G135" s="41"/>
      <c r="H135" s="41"/>
      <c r="I135" s="229"/>
      <c r="J135" s="41"/>
      <c r="K135" s="41"/>
      <c r="L135" s="45"/>
      <c r="M135" s="230"/>
      <c r="N135" s="231"/>
      <c r="O135" s="86"/>
      <c r="P135" s="86"/>
      <c r="Q135" s="86"/>
      <c r="R135" s="86"/>
      <c r="S135" s="86"/>
      <c r="T135" s="87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82</v>
      </c>
    </row>
    <row r="136" s="2" customFormat="1">
      <c r="A136" s="39"/>
      <c r="B136" s="40"/>
      <c r="C136" s="41"/>
      <c r="D136" s="232" t="s">
        <v>146</v>
      </c>
      <c r="E136" s="41"/>
      <c r="F136" s="233" t="s">
        <v>368</v>
      </c>
      <c r="G136" s="41"/>
      <c r="H136" s="41"/>
      <c r="I136" s="229"/>
      <c r="J136" s="41"/>
      <c r="K136" s="41"/>
      <c r="L136" s="45"/>
      <c r="M136" s="230"/>
      <c r="N136" s="231"/>
      <c r="O136" s="86"/>
      <c r="P136" s="86"/>
      <c r="Q136" s="86"/>
      <c r="R136" s="86"/>
      <c r="S136" s="86"/>
      <c r="T136" s="87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146</v>
      </c>
      <c r="AU136" s="18" t="s">
        <v>82</v>
      </c>
    </row>
    <row r="137" s="2" customFormat="1" ht="33" customHeight="1">
      <c r="A137" s="39"/>
      <c r="B137" s="40"/>
      <c r="C137" s="214" t="s">
        <v>8</v>
      </c>
      <c r="D137" s="214" t="s">
        <v>137</v>
      </c>
      <c r="E137" s="215" t="s">
        <v>369</v>
      </c>
      <c r="F137" s="216" t="s">
        <v>370</v>
      </c>
      <c r="G137" s="217" t="s">
        <v>156</v>
      </c>
      <c r="H137" s="218">
        <v>24.611999999999998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46</v>
      </c>
      <c r="O137" s="86"/>
      <c r="P137" s="223">
        <f>O137*H137</f>
        <v>0</v>
      </c>
      <c r="Q137" s="223">
        <v>2.4340799999999998</v>
      </c>
      <c r="R137" s="223">
        <f>Q137*H137</f>
        <v>59.907576959999993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142</v>
      </c>
      <c r="AT137" s="225" t="s">
        <v>137</v>
      </c>
      <c r="AU137" s="225" t="s">
        <v>82</v>
      </c>
      <c r="AY137" s="18" t="s">
        <v>134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142</v>
      </c>
      <c r="BK137" s="226">
        <f>ROUND(I137*H137,2)</f>
        <v>0</v>
      </c>
      <c r="BL137" s="18" t="s">
        <v>142</v>
      </c>
      <c r="BM137" s="225" t="s">
        <v>371</v>
      </c>
    </row>
    <row r="138" s="2" customFormat="1">
      <c r="A138" s="39"/>
      <c r="B138" s="40"/>
      <c r="C138" s="41"/>
      <c r="D138" s="227" t="s">
        <v>144</v>
      </c>
      <c r="E138" s="41"/>
      <c r="F138" s="228" t="s">
        <v>372</v>
      </c>
      <c r="G138" s="41"/>
      <c r="H138" s="41"/>
      <c r="I138" s="229"/>
      <c r="J138" s="41"/>
      <c r="K138" s="41"/>
      <c r="L138" s="45"/>
      <c r="M138" s="230"/>
      <c r="N138" s="231"/>
      <c r="O138" s="86"/>
      <c r="P138" s="86"/>
      <c r="Q138" s="86"/>
      <c r="R138" s="86"/>
      <c r="S138" s="86"/>
      <c r="T138" s="87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82</v>
      </c>
    </row>
    <row r="139" s="14" customFormat="1">
      <c r="A139" s="14"/>
      <c r="B139" s="250"/>
      <c r="C139" s="251"/>
      <c r="D139" s="227" t="s">
        <v>161</v>
      </c>
      <c r="E139" s="252" t="s">
        <v>19</v>
      </c>
      <c r="F139" s="253" t="s">
        <v>373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161</v>
      </c>
      <c r="AU139" s="259" t="s">
        <v>82</v>
      </c>
      <c r="AV139" s="14" t="s">
        <v>80</v>
      </c>
      <c r="AW139" s="14" t="s">
        <v>34</v>
      </c>
      <c r="AX139" s="14" t="s">
        <v>73</v>
      </c>
      <c r="AY139" s="259" t="s">
        <v>134</v>
      </c>
    </row>
    <row r="140" s="13" customFormat="1">
      <c r="A140" s="13"/>
      <c r="B140" s="235"/>
      <c r="C140" s="236"/>
      <c r="D140" s="227" t="s">
        <v>161</v>
      </c>
      <c r="E140" s="237" t="s">
        <v>19</v>
      </c>
      <c r="F140" s="238" t="s">
        <v>374</v>
      </c>
      <c r="G140" s="236"/>
      <c r="H140" s="239">
        <v>24.611999999999998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161</v>
      </c>
      <c r="AU140" s="245" t="s">
        <v>82</v>
      </c>
      <c r="AV140" s="13" t="s">
        <v>82</v>
      </c>
      <c r="AW140" s="13" t="s">
        <v>34</v>
      </c>
      <c r="AX140" s="13" t="s">
        <v>80</v>
      </c>
      <c r="AY140" s="245" t="s">
        <v>134</v>
      </c>
    </row>
    <row r="141" s="2" customFormat="1" ht="24.15" customHeight="1">
      <c r="A141" s="39"/>
      <c r="B141" s="40"/>
      <c r="C141" s="214" t="s">
        <v>264</v>
      </c>
      <c r="D141" s="214" t="s">
        <v>137</v>
      </c>
      <c r="E141" s="215" t="s">
        <v>375</v>
      </c>
      <c r="F141" s="216" t="s">
        <v>376</v>
      </c>
      <c r="G141" s="217" t="s">
        <v>156</v>
      </c>
      <c r="H141" s="218">
        <v>57.427999999999997</v>
      </c>
      <c r="I141" s="219"/>
      <c r="J141" s="220">
        <f>ROUND(I141*H141,2)</f>
        <v>0</v>
      </c>
      <c r="K141" s="216" t="s">
        <v>303</v>
      </c>
      <c r="L141" s="45"/>
      <c r="M141" s="221" t="s">
        <v>19</v>
      </c>
      <c r="N141" s="222" t="s">
        <v>46</v>
      </c>
      <c r="O141" s="86"/>
      <c r="P141" s="223">
        <f>O141*H141</f>
        <v>0</v>
      </c>
      <c r="Q141" s="223">
        <v>0</v>
      </c>
      <c r="R141" s="223">
        <f>Q141*H141</f>
        <v>0</v>
      </c>
      <c r="S141" s="223">
        <v>0</v>
      </c>
      <c r="T141" s="22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5" t="s">
        <v>142</v>
      </c>
      <c r="AT141" s="225" t="s">
        <v>137</v>
      </c>
      <c r="AU141" s="225" t="s">
        <v>82</v>
      </c>
      <c r="AY141" s="18" t="s">
        <v>134</v>
      </c>
      <c r="BE141" s="226">
        <f>IF(N141="základní",J141,0)</f>
        <v>0</v>
      </c>
      <c r="BF141" s="226">
        <f>IF(N141="snížená",J141,0)</f>
        <v>0</v>
      </c>
      <c r="BG141" s="226">
        <f>IF(N141="zákl. přenesená",J141,0)</f>
        <v>0</v>
      </c>
      <c r="BH141" s="226">
        <f>IF(N141="sníž. přenesená",J141,0)</f>
        <v>0</v>
      </c>
      <c r="BI141" s="226">
        <f>IF(N141="nulová",J141,0)</f>
        <v>0</v>
      </c>
      <c r="BJ141" s="18" t="s">
        <v>142</v>
      </c>
      <c r="BK141" s="226">
        <f>ROUND(I141*H141,2)</f>
        <v>0</v>
      </c>
      <c r="BL141" s="18" t="s">
        <v>142</v>
      </c>
      <c r="BM141" s="225" t="s">
        <v>377</v>
      </c>
    </row>
    <row r="142" s="2" customFormat="1">
      <c r="A142" s="39"/>
      <c r="B142" s="40"/>
      <c r="C142" s="41"/>
      <c r="D142" s="227" t="s">
        <v>144</v>
      </c>
      <c r="E142" s="41"/>
      <c r="F142" s="228" t="s">
        <v>378</v>
      </c>
      <c r="G142" s="41"/>
      <c r="H142" s="41"/>
      <c r="I142" s="229"/>
      <c r="J142" s="41"/>
      <c r="K142" s="41"/>
      <c r="L142" s="45"/>
      <c r="M142" s="230"/>
      <c r="N142" s="231"/>
      <c r="O142" s="86"/>
      <c r="P142" s="86"/>
      <c r="Q142" s="86"/>
      <c r="R142" s="86"/>
      <c r="S142" s="86"/>
      <c r="T142" s="87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144</v>
      </c>
      <c r="AU142" s="18" t="s">
        <v>82</v>
      </c>
    </row>
    <row r="143" s="2" customFormat="1">
      <c r="A143" s="39"/>
      <c r="B143" s="40"/>
      <c r="C143" s="41"/>
      <c r="D143" s="232" t="s">
        <v>146</v>
      </c>
      <c r="E143" s="41"/>
      <c r="F143" s="233" t="s">
        <v>379</v>
      </c>
      <c r="G143" s="41"/>
      <c r="H143" s="41"/>
      <c r="I143" s="229"/>
      <c r="J143" s="41"/>
      <c r="K143" s="41"/>
      <c r="L143" s="45"/>
      <c r="M143" s="230"/>
      <c r="N143" s="231"/>
      <c r="O143" s="86"/>
      <c r="P143" s="86"/>
      <c r="Q143" s="86"/>
      <c r="R143" s="86"/>
      <c r="S143" s="86"/>
      <c r="T143" s="87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146</v>
      </c>
      <c r="AU143" s="18" t="s">
        <v>82</v>
      </c>
    </row>
    <row r="144" s="14" customFormat="1">
      <c r="A144" s="14"/>
      <c r="B144" s="250"/>
      <c r="C144" s="251"/>
      <c r="D144" s="227" t="s">
        <v>161</v>
      </c>
      <c r="E144" s="252" t="s">
        <v>19</v>
      </c>
      <c r="F144" s="253" t="s">
        <v>380</v>
      </c>
      <c r="G144" s="251"/>
      <c r="H144" s="252" t="s">
        <v>19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161</v>
      </c>
      <c r="AU144" s="259" t="s">
        <v>82</v>
      </c>
      <c r="AV144" s="14" t="s">
        <v>80</v>
      </c>
      <c r="AW144" s="14" t="s">
        <v>34</v>
      </c>
      <c r="AX144" s="14" t="s">
        <v>73</v>
      </c>
      <c r="AY144" s="259" t="s">
        <v>134</v>
      </c>
    </row>
    <row r="145" s="13" customFormat="1">
      <c r="A145" s="13"/>
      <c r="B145" s="235"/>
      <c r="C145" s="236"/>
      <c r="D145" s="227" t="s">
        <v>161</v>
      </c>
      <c r="E145" s="237" t="s">
        <v>19</v>
      </c>
      <c r="F145" s="238" t="s">
        <v>381</v>
      </c>
      <c r="G145" s="236"/>
      <c r="H145" s="239">
        <v>57.427999999999997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161</v>
      </c>
      <c r="AU145" s="245" t="s">
        <v>82</v>
      </c>
      <c r="AV145" s="13" t="s">
        <v>82</v>
      </c>
      <c r="AW145" s="13" t="s">
        <v>34</v>
      </c>
      <c r="AX145" s="13" t="s">
        <v>80</v>
      </c>
      <c r="AY145" s="245" t="s">
        <v>134</v>
      </c>
    </row>
    <row r="146" s="2" customFormat="1" ht="24.15" customHeight="1">
      <c r="A146" s="39"/>
      <c r="B146" s="40"/>
      <c r="C146" s="214" t="s">
        <v>276</v>
      </c>
      <c r="D146" s="214" t="s">
        <v>137</v>
      </c>
      <c r="E146" s="215" t="s">
        <v>382</v>
      </c>
      <c r="F146" s="216" t="s">
        <v>383</v>
      </c>
      <c r="G146" s="217" t="s">
        <v>156</v>
      </c>
      <c r="H146" s="218">
        <v>38.524000000000001</v>
      </c>
      <c r="I146" s="219"/>
      <c r="J146" s="220">
        <f>ROUND(I146*H146,2)</f>
        <v>0</v>
      </c>
      <c r="K146" s="216" t="s">
        <v>303</v>
      </c>
      <c r="L146" s="45"/>
      <c r="M146" s="221" t="s">
        <v>19</v>
      </c>
      <c r="N146" s="222" t="s">
        <v>46</v>
      </c>
      <c r="O146" s="86"/>
      <c r="P146" s="223">
        <f>O146*H146</f>
        <v>0</v>
      </c>
      <c r="Q146" s="223">
        <v>1.9967999999999999</v>
      </c>
      <c r="R146" s="223">
        <f>Q146*H146</f>
        <v>76.924723200000003</v>
      </c>
      <c r="S146" s="223">
        <v>0</v>
      </c>
      <c r="T146" s="22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5" t="s">
        <v>142</v>
      </c>
      <c r="AT146" s="225" t="s">
        <v>137</v>
      </c>
      <c r="AU146" s="225" t="s">
        <v>82</v>
      </c>
      <c r="AY146" s="18" t="s">
        <v>134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8" t="s">
        <v>142</v>
      </c>
      <c r="BK146" s="226">
        <f>ROUND(I146*H146,2)</f>
        <v>0</v>
      </c>
      <c r="BL146" s="18" t="s">
        <v>142</v>
      </c>
      <c r="BM146" s="225" t="s">
        <v>384</v>
      </c>
    </row>
    <row r="147" s="2" customFormat="1">
      <c r="A147" s="39"/>
      <c r="B147" s="40"/>
      <c r="C147" s="41"/>
      <c r="D147" s="227" t="s">
        <v>144</v>
      </c>
      <c r="E147" s="41"/>
      <c r="F147" s="228" t="s">
        <v>385</v>
      </c>
      <c r="G147" s="41"/>
      <c r="H147" s="41"/>
      <c r="I147" s="229"/>
      <c r="J147" s="41"/>
      <c r="K147" s="41"/>
      <c r="L147" s="45"/>
      <c r="M147" s="230"/>
      <c r="N147" s="231"/>
      <c r="O147" s="86"/>
      <c r="P147" s="86"/>
      <c r="Q147" s="86"/>
      <c r="R147" s="86"/>
      <c r="S147" s="86"/>
      <c r="T147" s="87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82</v>
      </c>
    </row>
    <row r="148" s="2" customFormat="1">
      <c r="A148" s="39"/>
      <c r="B148" s="40"/>
      <c r="C148" s="41"/>
      <c r="D148" s="232" t="s">
        <v>146</v>
      </c>
      <c r="E148" s="41"/>
      <c r="F148" s="233" t="s">
        <v>386</v>
      </c>
      <c r="G148" s="41"/>
      <c r="H148" s="41"/>
      <c r="I148" s="229"/>
      <c r="J148" s="41"/>
      <c r="K148" s="41"/>
      <c r="L148" s="45"/>
      <c r="M148" s="230"/>
      <c r="N148" s="231"/>
      <c r="O148" s="86"/>
      <c r="P148" s="86"/>
      <c r="Q148" s="86"/>
      <c r="R148" s="86"/>
      <c r="S148" s="86"/>
      <c r="T148" s="87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146</v>
      </c>
      <c r="AU148" s="18" t="s">
        <v>82</v>
      </c>
    </row>
    <row r="149" s="14" customFormat="1">
      <c r="A149" s="14"/>
      <c r="B149" s="250"/>
      <c r="C149" s="251"/>
      <c r="D149" s="227" t="s">
        <v>161</v>
      </c>
      <c r="E149" s="252" t="s">
        <v>19</v>
      </c>
      <c r="F149" s="253" t="s">
        <v>387</v>
      </c>
      <c r="G149" s="251"/>
      <c r="H149" s="252" t="s">
        <v>19</v>
      </c>
      <c r="I149" s="254"/>
      <c r="J149" s="251"/>
      <c r="K149" s="251"/>
      <c r="L149" s="255"/>
      <c r="M149" s="256"/>
      <c r="N149" s="257"/>
      <c r="O149" s="257"/>
      <c r="P149" s="257"/>
      <c r="Q149" s="257"/>
      <c r="R149" s="257"/>
      <c r="S149" s="257"/>
      <c r="T149" s="25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9" t="s">
        <v>161</v>
      </c>
      <c r="AU149" s="259" t="s">
        <v>82</v>
      </c>
      <c r="AV149" s="14" t="s">
        <v>80</v>
      </c>
      <c r="AW149" s="14" t="s">
        <v>34</v>
      </c>
      <c r="AX149" s="14" t="s">
        <v>73</v>
      </c>
      <c r="AY149" s="259" t="s">
        <v>134</v>
      </c>
    </row>
    <row r="150" s="14" customFormat="1">
      <c r="A150" s="14"/>
      <c r="B150" s="250"/>
      <c r="C150" s="251"/>
      <c r="D150" s="227" t="s">
        <v>161</v>
      </c>
      <c r="E150" s="252" t="s">
        <v>19</v>
      </c>
      <c r="F150" s="253" t="s">
        <v>388</v>
      </c>
      <c r="G150" s="251"/>
      <c r="H150" s="252" t="s">
        <v>19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161</v>
      </c>
      <c r="AU150" s="259" t="s">
        <v>82</v>
      </c>
      <c r="AV150" s="14" t="s">
        <v>80</v>
      </c>
      <c r="AW150" s="14" t="s">
        <v>34</v>
      </c>
      <c r="AX150" s="14" t="s">
        <v>73</v>
      </c>
      <c r="AY150" s="259" t="s">
        <v>134</v>
      </c>
    </row>
    <row r="151" s="13" customFormat="1">
      <c r="A151" s="13"/>
      <c r="B151" s="235"/>
      <c r="C151" s="236"/>
      <c r="D151" s="227" t="s">
        <v>161</v>
      </c>
      <c r="E151" s="237" t="s">
        <v>19</v>
      </c>
      <c r="F151" s="238" t="s">
        <v>389</v>
      </c>
      <c r="G151" s="236"/>
      <c r="H151" s="239">
        <v>38.524000000000001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161</v>
      </c>
      <c r="AU151" s="245" t="s">
        <v>82</v>
      </c>
      <c r="AV151" s="13" t="s">
        <v>82</v>
      </c>
      <c r="AW151" s="13" t="s">
        <v>34</v>
      </c>
      <c r="AX151" s="13" t="s">
        <v>80</v>
      </c>
      <c r="AY151" s="245" t="s">
        <v>134</v>
      </c>
    </row>
    <row r="152" s="2" customFormat="1" ht="24.15" customHeight="1">
      <c r="A152" s="39"/>
      <c r="B152" s="40"/>
      <c r="C152" s="214" t="s">
        <v>282</v>
      </c>
      <c r="D152" s="214" t="s">
        <v>137</v>
      </c>
      <c r="E152" s="215" t="s">
        <v>390</v>
      </c>
      <c r="F152" s="216" t="s">
        <v>391</v>
      </c>
      <c r="G152" s="217" t="s">
        <v>156</v>
      </c>
      <c r="H152" s="218">
        <v>25.489999999999998</v>
      </c>
      <c r="I152" s="219"/>
      <c r="J152" s="220">
        <f>ROUND(I152*H152,2)</f>
        <v>0</v>
      </c>
      <c r="K152" s="216" t="s">
        <v>303</v>
      </c>
      <c r="L152" s="45"/>
      <c r="M152" s="221" t="s">
        <v>19</v>
      </c>
      <c r="N152" s="222" t="s">
        <v>46</v>
      </c>
      <c r="O152" s="86"/>
      <c r="P152" s="223">
        <f>O152*H152</f>
        <v>0</v>
      </c>
      <c r="Q152" s="223">
        <v>1.9967999999999999</v>
      </c>
      <c r="R152" s="223">
        <f>Q152*H152</f>
        <v>50.898431999999993</v>
      </c>
      <c r="S152" s="223">
        <v>0</v>
      </c>
      <c r="T152" s="22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142</v>
      </c>
      <c r="AT152" s="225" t="s">
        <v>137</v>
      </c>
      <c r="AU152" s="225" t="s">
        <v>82</v>
      </c>
      <c r="AY152" s="18" t="s">
        <v>134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142</v>
      </c>
      <c r="BK152" s="226">
        <f>ROUND(I152*H152,2)</f>
        <v>0</v>
      </c>
      <c r="BL152" s="18" t="s">
        <v>142</v>
      </c>
      <c r="BM152" s="225" t="s">
        <v>392</v>
      </c>
    </row>
    <row r="153" s="2" customFormat="1">
      <c r="A153" s="39"/>
      <c r="B153" s="40"/>
      <c r="C153" s="41"/>
      <c r="D153" s="227" t="s">
        <v>144</v>
      </c>
      <c r="E153" s="41"/>
      <c r="F153" s="228" t="s">
        <v>393</v>
      </c>
      <c r="G153" s="41"/>
      <c r="H153" s="41"/>
      <c r="I153" s="229"/>
      <c r="J153" s="41"/>
      <c r="K153" s="41"/>
      <c r="L153" s="45"/>
      <c r="M153" s="230"/>
      <c r="N153" s="231"/>
      <c r="O153" s="86"/>
      <c r="P153" s="86"/>
      <c r="Q153" s="86"/>
      <c r="R153" s="86"/>
      <c r="S153" s="86"/>
      <c r="T153" s="87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82</v>
      </c>
    </row>
    <row r="154" s="2" customFormat="1">
      <c r="A154" s="39"/>
      <c r="B154" s="40"/>
      <c r="C154" s="41"/>
      <c r="D154" s="232" t="s">
        <v>146</v>
      </c>
      <c r="E154" s="41"/>
      <c r="F154" s="233" t="s">
        <v>394</v>
      </c>
      <c r="G154" s="41"/>
      <c r="H154" s="41"/>
      <c r="I154" s="229"/>
      <c r="J154" s="41"/>
      <c r="K154" s="41"/>
      <c r="L154" s="45"/>
      <c r="M154" s="230"/>
      <c r="N154" s="231"/>
      <c r="O154" s="86"/>
      <c r="P154" s="86"/>
      <c r="Q154" s="86"/>
      <c r="R154" s="86"/>
      <c r="S154" s="86"/>
      <c r="T154" s="87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82</v>
      </c>
    </row>
    <row r="155" s="2" customFormat="1" ht="16.5" customHeight="1">
      <c r="A155" s="39"/>
      <c r="B155" s="40"/>
      <c r="C155" s="214" t="s">
        <v>287</v>
      </c>
      <c r="D155" s="214" t="s">
        <v>137</v>
      </c>
      <c r="E155" s="215" t="s">
        <v>395</v>
      </c>
      <c r="F155" s="216" t="s">
        <v>396</v>
      </c>
      <c r="G155" s="217" t="s">
        <v>302</v>
      </c>
      <c r="H155" s="218">
        <v>54.719999999999999</v>
      </c>
      <c r="I155" s="219"/>
      <c r="J155" s="220">
        <f>ROUND(I155*H155,2)</f>
        <v>0</v>
      </c>
      <c r="K155" s="216" t="s">
        <v>303</v>
      </c>
      <c r="L155" s="45"/>
      <c r="M155" s="221" t="s">
        <v>19</v>
      </c>
      <c r="N155" s="222" t="s">
        <v>46</v>
      </c>
      <c r="O155" s="86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5" t="s">
        <v>142</v>
      </c>
      <c r="AT155" s="225" t="s">
        <v>137</v>
      </c>
      <c r="AU155" s="225" t="s">
        <v>82</v>
      </c>
      <c r="AY155" s="18" t="s">
        <v>134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8" t="s">
        <v>142</v>
      </c>
      <c r="BK155" s="226">
        <f>ROUND(I155*H155,2)</f>
        <v>0</v>
      </c>
      <c r="BL155" s="18" t="s">
        <v>142</v>
      </c>
      <c r="BM155" s="225" t="s">
        <v>397</v>
      </c>
    </row>
    <row r="156" s="2" customFormat="1">
      <c r="A156" s="39"/>
      <c r="B156" s="40"/>
      <c r="C156" s="41"/>
      <c r="D156" s="227" t="s">
        <v>144</v>
      </c>
      <c r="E156" s="41"/>
      <c r="F156" s="228" t="s">
        <v>398</v>
      </c>
      <c r="G156" s="41"/>
      <c r="H156" s="41"/>
      <c r="I156" s="229"/>
      <c r="J156" s="41"/>
      <c r="K156" s="41"/>
      <c r="L156" s="45"/>
      <c r="M156" s="230"/>
      <c r="N156" s="231"/>
      <c r="O156" s="86"/>
      <c r="P156" s="86"/>
      <c r="Q156" s="86"/>
      <c r="R156" s="86"/>
      <c r="S156" s="86"/>
      <c r="T156" s="87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82</v>
      </c>
    </row>
    <row r="157" s="2" customFormat="1">
      <c r="A157" s="39"/>
      <c r="B157" s="40"/>
      <c r="C157" s="41"/>
      <c r="D157" s="232" t="s">
        <v>146</v>
      </c>
      <c r="E157" s="41"/>
      <c r="F157" s="233" t="s">
        <v>399</v>
      </c>
      <c r="G157" s="41"/>
      <c r="H157" s="41"/>
      <c r="I157" s="229"/>
      <c r="J157" s="41"/>
      <c r="K157" s="41"/>
      <c r="L157" s="45"/>
      <c r="M157" s="230"/>
      <c r="N157" s="231"/>
      <c r="O157" s="86"/>
      <c r="P157" s="86"/>
      <c r="Q157" s="86"/>
      <c r="R157" s="86"/>
      <c r="S157" s="86"/>
      <c r="T157" s="87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146</v>
      </c>
      <c r="AU157" s="18" t="s">
        <v>82</v>
      </c>
    </row>
    <row r="158" s="12" customFormat="1" ht="22.8" customHeight="1">
      <c r="A158" s="12"/>
      <c r="B158" s="198"/>
      <c r="C158" s="199"/>
      <c r="D158" s="200" t="s">
        <v>72</v>
      </c>
      <c r="E158" s="212" t="s">
        <v>400</v>
      </c>
      <c r="F158" s="212" t="s">
        <v>401</v>
      </c>
      <c r="G158" s="199"/>
      <c r="H158" s="199"/>
      <c r="I158" s="202"/>
      <c r="J158" s="213">
        <f>BK158</f>
        <v>0</v>
      </c>
      <c r="K158" s="199"/>
      <c r="L158" s="204"/>
      <c r="M158" s="205"/>
      <c r="N158" s="206"/>
      <c r="O158" s="206"/>
      <c r="P158" s="207">
        <f>SUM(P159:P161)</f>
        <v>0</v>
      </c>
      <c r="Q158" s="206"/>
      <c r="R158" s="207">
        <f>SUM(R159:R161)</f>
        <v>0</v>
      </c>
      <c r="S158" s="206"/>
      <c r="T158" s="208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9" t="s">
        <v>80</v>
      </c>
      <c r="AT158" s="210" t="s">
        <v>72</v>
      </c>
      <c r="AU158" s="210" t="s">
        <v>80</v>
      </c>
      <c r="AY158" s="209" t="s">
        <v>134</v>
      </c>
      <c r="BK158" s="211">
        <f>SUM(BK159:BK161)</f>
        <v>0</v>
      </c>
    </row>
    <row r="159" s="2" customFormat="1" ht="16.5" customHeight="1">
      <c r="A159" s="39"/>
      <c r="B159" s="40"/>
      <c r="C159" s="214" t="s">
        <v>402</v>
      </c>
      <c r="D159" s="214" t="s">
        <v>137</v>
      </c>
      <c r="E159" s="215" t="s">
        <v>403</v>
      </c>
      <c r="F159" s="216" t="s">
        <v>404</v>
      </c>
      <c r="G159" s="217" t="s">
        <v>405</v>
      </c>
      <c r="H159" s="218">
        <v>208.53999999999999</v>
      </c>
      <c r="I159" s="219"/>
      <c r="J159" s="220">
        <f>ROUND(I159*H159,2)</f>
        <v>0</v>
      </c>
      <c r="K159" s="216" t="s">
        <v>303</v>
      </c>
      <c r="L159" s="45"/>
      <c r="M159" s="221" t="s">
        <v>19</v>
      </c>
      <c r="N159" s="222" t="s">
        <v>46</v>
      </c>
      <c r="O159" s="86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5" t="s">
        <v>142</v>
      </c>
      <c r="AT159" s="225" t="s">
        <v>137</v>
      </c>
      <c r="AU159" s="225" t="s">
        <v>82</v>
      </c>
      <c r="AY159" s="18" t="s">
        <v>134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8" t="s">
        <v>142</v>
      </c>
      <c r="BK159" s="226">
        <f>ROUND(I159*H159,2)</f>
        <v>0</v>
      </c>
      <c r="BL159" s="18" t="s">
        <v>142</v>
      </c>
      <c r="BM159" s="225" t="s">
        <v>406</v>
      </c>
    </row>
    <row r="160" s="2" customFormat="1">
      <c r="A160" s="39"/>
      <c r="B160" s="40"/>
      <c r="C160" s="41"/>
      <c r="D160" s="227" t="s">
        <v>144</v>
      </c>
      <c r="E160" s="41"/>
      <c r="F160" s="228" t="s">
        <v>407</v>
      </c>
      <c r="G160" s="41"/>
      <c r="H160" s="41"/>
      <c r="I160" s="229"/>
      <c r="J160" s="41"/>
      <c r="K160" s="41"/>
      <c r="L160" s="45"/>
      <c r="M160" s="230"/>
      <c r="N160" s="231"/>
      <c r="O160" s="86"/>
      <c r="P160" s="86"/>
      <c r="Q160" s="86"/>
      <c r="R160" s="86"/>
      <c r="S160" s="86"/>
      <c r="T160" s="87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144</v>
      </c>
      <c r="AU160" s="18" t="s">
        <v>82</v>
      </c>
    </row>
    <row r="161" s="2" customFormat="1">
      <c r="A161" s="39"/>
      <c r="B161" s="40"/>
      <c r="C161" s="41"/>
      <c r="D161" s="232" t="s">
        <v>146</v>
      </c>
      <c r="E161" s="41"/>
      <c r="F161" s="233" t="s">
        <v>408</v>
      </c>
      <c r="G161" s="41"/>
      <c r="H161" s="41"/>
      <c r="I161" s="229"/>
      <c r="J161" s="41"/>
      <c r="K161" s="41"/>
      <c r="L161" s="45"/>
      <c r="M161" s="246"/>
      <c r="N161" s="247"/>
      <c r="O161" s="248"/>
      <c r="P161" s="248"/>
      <c r="Q161" s="248"/>
      <c r="R161" s="248"/>
      <c r="S161" s="248"/>
      <c r="T161" s="24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146</v>
      </c>
      <c r="AU161" s="18" t="s">
        <v>82</v>
      </c>
    </row>
    <row r="162" s="2" customFormat="1" ht="6.96" customHeight="1">
      <c r="A162" s="39"/>
      <c r="B162" s="61"/>
      <c r="C162" s="62"/>
      <c r="D162" s="62"/>
      <c r="E162" s="62"/>
      <c r="F162" s="62"/>
      <c r="G162" s="62"/>
      <c r="H162" s="62"/>
      <c r="I162" s="62"/>
      <c r="J162" s="62"/>
      <c r="K162" s="62"/>
      <c r="L162" s="45"/>
      <c r="M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</row>
  </sheetData>
  <sheetProtection sheet="1" autoFilter="0" formatColumns="0" formatRows="0" objects="1" scenarios="1" spinCount="100000" saltValue="ubRsSOUG8v39wl6yYiBSRauO4IzVLHKFZuYI8n7Wbzog976hXpEFbbiQ4EuGwbF0j8H3hc5moKNVZvO/H6HaGA==" hashValue="olEmZYy/Tsdrh4PjycYDVMlOZBQEOU4HrWgcEpmroZHlqRo76EJse6f4DOAcMLQ80HutI8kZHlnYLS/CZKhlJA==" algorithmName="SHA-512" password="CC35"/>
  <autoFilter ref="C89:K1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hyperlinks>
    <hyperlink ref="F95" r:id="rId1" display="https://podminky.urs.cz/item/CS_URS_2025_02/121151103"/>
    <hyperlink ref="F101" r:id="rId2" display="https://podminky.urs.cz/item/CS_URS_2025_02/182351023"/>
    <hyperlink ref="F104" r:id="rId3" display="https://podminky.urs.cz/item/CS_URS_2025_02/181411121"/>
    <hyperlink ref="F110" r:id="rId4" display="https://podminky.urs.cz/item/CS_URS_2025_02/114203104"/>
    <hyperlink ref="F114" r:id="rId5" display="https://podminky.urs.cz/item/CS_URS_2025_02/114203201"/>
    <hyperlink ref="F117" r:id="rId6" display="https://podminky.urs.cz/item/CS_URS_2025_02/124353100"/>
    <hyperlink ref="F121" r:id="rId7" display="https://podminky.urs.cz/item/CS_URS_2025_02/174151101"/>
    <hyperlink ref="F125" r:id="rId8" display="https://podminky.urs.cz/item/CS_URS_2025_02/321213345"/>
    <hyperlink ref="F133" r:id="rId9" display="https://podminky.urs.cz/item/CS_URS_2025_02/462512270"/>
    <hyperlink ref="F136" r:id="rId10" display="https://podminky.urs.cz/item/CS_URS_2025_02/462519002"/>
    <hyperlink ref="F143" r:id="rId11" display="https://podminky.urs.cz/item/CS_URS_2025_02/462512370"/>
    <hyperlink ref="F148" r:id="rId12" display="https://podminky.urs.cz/item/CS_URS_2025_02/463212111"/>
    <hyperlink ref="F154" r:id="rId13" display="https://podminky.urs.cz/item/CS_URS_2025_02/463212111r"/>
    <hyperlink ref="F157" r:id="rId14" display="https://podminky.urs.cz/item/CS_URS_2025_02/463212191"/>
    <hyperlink ref="F161" r:id="rId15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Smědá, Raspenava - Hejnice, odstranění povodňových škod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294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409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5" t="s">
        <v>296</v>
      </c>
      <c r="G14" s="39"/>
      <c r="H14" s="39"/>
      <c r="I14" s="144" t="s">
        <v>23</v>
      </c>
      <c r="J14" s="148" t="str">
        <f>'Rekapitulace stavby'!AN8</f>
        <v>23.1.2026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5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4" t="s">
        <v>29</v>
      </c>
      <c r="J17" s="135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5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112</v>
      </c>
      <c r="F23" s="39"/>
      <c r="G23" s="39"/>
      <c r="H23" s="39"/>
      <c r="I23" s="144" t="s">
        <v>29</v>
      </c>
      <c r="J23" s="135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35</v>
      </c>
      <c r="E25" s="39"/>
      <c r="F25" s="39"/>
      <c r="G25" s="39"/>
      <c r="H25" s="39"/>
      <c r="I25" s="144" t="s">
        <v>26</v>
      </c>
      <c r="J25" s="135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112</v>
      </c>
      <c r="F26" s="39"/>
      <c r="G26" s="39"/>
      <c r="H26" s="39"/>
      <c r="I26" s="144" t="s">
        <v>29</v>
      </c>
      <c r="J26" s="135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37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39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41</v>
      </c>
      <c r="G34" s="39"/>
      <c r="H34" s="39"/>
      <c r="I34" s="156" t="s">
        <v>40</v>
      </c>
      <c r="J34" s="156" t="s">
        <v>42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43</v>
      </c>
      <c r="E35" s="144" t="s">
        <v>44</v>
      </c>
      <c r="F35" s="158">
        <f>ROUND((SUM(BE88:BE97)),  2)</f>
        <v>0</v>
      </c>
      <c r="G35" s="39"/>
      <c r="H35" s="39"/>
      <c r="I35" s="159">
        <v>0.20999999999999999</v>
      </c>
      <c r="J35" s="158">
        <f>ROUND(((SUM(BE88:BE97))*I35),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58">
        <f>ROUND((SUM(BF88:BF97)),  2)</f>
        <v>0</v>
      </c>
      <c r="G36" s="39"/>
      <c r="H36" s="39"/>
      <c r="I36" s="159">
        <v>0.12</v>
      </c>
      <c r="J36" s="158">
        <f>ROUND(((SUM(BF88:BF97))*I36),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43</v>
      </c>
      <c r="E37" s="144" t="s">
        <v>46</v>
      </c>
      <c r="F37" s="158">
        <f>ROUND((SUM(BG88:BG97)),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ROUND((SUM(BH88:BH97)),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ROUND((SUM(BI88:BI97)),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Smědá, Raspenava - Hejnice, odstranění povodňových škod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294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02 - Obnova dna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Hejnice</v>
      </c>
      <c r="G56" s="41"/>
      <c r="H56" s="41"/>
      <c r="I56" s="33" t="s">
        <v>23</v>
      </c>
      <c r="J56" s="74" t="str">
        <f>IF(J14="","",J14)</f>
        <v>23.1.2026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Winkler, MBA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Stanislav Winkler, MBA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71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298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299</v>
      </c>
      <c r="E66" s="184"/>
      <c r="F66" s="184"/>
      <c r="G66" s="184"/>
      <c r="H66" s="184"/>
      <c r="I66" s="184"/>
      <c r="J66" s="185">
        <f>J94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120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Smědá, Raspenava - Hejnice, odstranění povodňových škod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294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109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02 - Obnova dna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Hejnice</v>
      </c>
      <c r="G82" s="41"/>
      <c r="H82" s="41"/>
      <c r="I82" s="33" t="s">
        <v>23</v>
      </c>
      <c r="J82" s="74" t="str">
        <f>IF(J14="","",J14)</f>
        <v>23.1.2026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Povodí Labe, státní podnik</v>
      </c>
      <c r="G84" s="41"/>
      <c r="H84" s="41"/>
      <c r="I84" s="33" t="s">
        <v>33</v>
      </c>
      <c r="J84" s="37" t="str">
        <f>E23</f>
        <v>Ing. Stanislav Winkler, MBA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35</v>
      </c>
      <c r="J85" s="37" t="str">
        <f>E26</f>
        <v>Ing. Stanislav Winkler, MBA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121</v>
      </c>
      <c r="D87" s="190" t="s">
        <v>58</v>
      </c>
      <c r="E87" s="190" t="s">
        <v>54</v>
      </c>
      <c r="F87" s="190" t="s">
        <v>55</v>
      </c>
      <c r="G87" s="190" t="s">
        <v>122</v>
      </c>
      <c r="H87" s="190" t="s">
        <v>123</v>
      </c>
      <c r="I87" s="190" t="s">
        <v>124</v>
      </c>
      <c r="J87" s="190" t="s">
        <v>115</v>
      </c>
      <c r="K87" s="191" t="s">
        <v>125</v>
      </c>
      <c r="L87" s="192"/>
      <c r="M87" s="94" t="s">
        <v>19</v>
      </c>
      <c r="N87" s="95" t="s">
        <v>43</v>
      </c>
      <c r="O87" s="95" t="s">
        <v>126</v>
      </c>
      <c r="P87" s="95" t="s">
        <v>127</v>
      </c>
      <c r="Q87" s="95" t="s">
        <v>128</v>
      </c>
      <c r="R87" s="95" t="s">
        <v>129</v>
      </c>
      <c r="S87" s="95" t="s">
        <v>130</v>
      </c>
      <c r="T87" s="96" t="s">
        <v>131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132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</f>
        <v>0</v>
      </c>
      <c r="Q88" s="98"/>
      <c r="R88" s="195">
        <f>R89</f>
        <v>241.577856</v>
      </c>
      <c r="S88" s="98"/>
      <c r="T88" s="196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116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72</v>
      </c>
      <c r="E89" s="201" t="s">
        <v>84</v>
      </c>
      <c r="F89" s="201" t="s">
        <v>133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P90+P94</f>
        <v>0</v>
      </c>
      <c r="Q89" s="206"/>
      <c r="R89" s="207">
        <f>R90+R94</f>
        <v>241.577856</v>
      </c>
      <c r="S89" s="206"/>
      <c r="T89" s="208">
        <f>T90+T94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73</v>
      </c>
      <c r="AY89" s="209" t="s">
        <v>134</v>
      </c>
      <c r="BK89" s="211">
        <f>BK90+BK94</f>
        <v>0</v>
      </c>
    </row>
    <row r="90" s="12" customFormat="1" ht="22.8" customHeight="1">
      <c r="A90" s="12"/>
      <c r="B90" s="198"/>
      <c r="C90" s="199"/>
      <c r="D90" s="200" t="s">
        <v>72</v>
      </c>
      <c r="E90" s="212" t="s">
        <v>142</v>
      </c>
      <c r="F90" s="212" t="s">
        <v>358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SUM(P91:P93)</f>
        <v>0</v>
      </c>
      <c r="Q90" s="206"/>
      <c r="R90" s="207">
        <f>SUM(R91:R93)</f>
        <v>241.577856</v>
      </c>
      <c r="S90" s="206"/>
      <c r="T90" s="208">
        <f>SUM(T91:T93)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72</v>
      </c>
      <c r="AU90" s="210" t="s">
        <v>80</v>
      </c>
      <c r="AY90" s="209" t="s">
        <v>134</v>
      </c>
      <c r="BK90" s="211">
        <f>SUM(BK91:BK93)</f>
        <v>0</v>
      </c>
    </row>
    <row r="91" s="2" customFormat="1" ht="24.15" customHeight="1">
      <c r="A91" s="39"/>
      <c r="B91" s="40"/>
      <c r="C91" s="214" t="s">
        <v>80</v>
      </c>
      <c r="D91" s="214" t="s">
        <v>137</v>
      </c>
      <c r="E91" s="215" t="s">
        <v>410</v>
      </c>
      <c r="F91" s="216" t="s">
        <v>411</v>
      </c>
      <c r="G91" s="217" t="s">
        <v>156</v>
      </c>
      <c r="H91" s="218">
        <v>113.2</v>
      </c>
      <c r="I91" s="219"/>
      <c r="J91" s="220">
        <f>ROUND(I91*H91,2)</f>
        <v>0</v>
      </c>
      <c r="K91" s="216" t="s">
        <v>19</v>
      </c>
      <c r="L91" s="45"/>
      <c r="M91" s="221" t="s">
        <v>19</v>
      </c>
      <c r="N91" s="222" t="s">
        <v>46</v>
      </c>
      <c r="O91" s="86"/>
      <c r="P91" s="223">
        <f>O91*H91</f>
        <v>0</v>
      </c>
      <c r="Q91" s="223">
        <v>2.13408</v>
      </c>
      <c r="R91" s="223">
        <f>Q91*H91</f>
        <v>241.577856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142</v>
      </c>
      <c r="AT91" s="225" t="s">
        <v>137</v>
      </c>
      <c r="AU91" s="225" t="s">
        <v>82</v>
      </c>
      <c r="AY91" s="18" t="s">
        <v>134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142</v>
      </c>
      <c r="BK91" s="226">
        <f>ROUND(I91*H91,2)</f>
        <v>0</v>
      </c>
      <c r="BL91" s="18" t="s">
        <v>142</v>
      </c>
      <c r="BM91" s="225" t="s">
        <v>412</v>
      </c>
    </row>
    <row r="92" s="2" customFormat="1">
      <c r="A92" s="39"/>
      <c r="B92" s="40"/>
      <c r="C92" s="41"/>
      <c r="D92" s="227" t="s">
        <v>144</v>
      </c>
      <c r="E92" s="41"/>
      <c r="F92" s="228" t="s">
        <v>413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82</v>
      </c>
    </row>
    <row r="93" s="13" customFormat="1">
      <c r="A93" s="13"/>
      <c r="B93" s="235"/>
      <c r="C93" s="236"/>
      <c r="D93" s="227" t="s">
        <v>161</v>
      </c>
      <c r="E93" s="237" t="s">
        <v>19</v>
      </c>
      <c r="F93" s="238" t="s">
        <v>414</v>
      </c>
      <c r="G93" s="236"/>
      <c r="H93" s="239">
        <v>113.2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5" t="s">
        <v>161</v>
      </c>
      <c r="AU93" s="245" t="s">
        <v>82</v>
      </c>
      <c r="AV93" s="13" t="s">
        <v>82</v>
      </c>
      <c r="AW93" s="13" t="s">
        <v>34</v>
      </c>
      <c r="AX93" s="13" t="s">
        <v>80</v>
      </c>
      <c r="AY93" s="245" t="s">
        <v>134</v>
      </c>
    </row>
    <row r="94" s="12" customFormat="1" ht="22.8" customHeight="1">
      <c r="A94" s="12"/>
      <c r="B94" s="198"/>
      <c r="C94" s="199"/>
      <c r="D94" s="200" t="s">
        <v>72</v>
      </c>
      <c r="E94" s="212" t="s">
        <v>400</v>
      </c>
      <c r="F94" s="212" t="s">
        <v>401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SUM(P95:P97)</f>
        <v>0</v>
      </c>
      <c r="Q94" s="206"/>
      <c r="R94" s="207">
        <f>SUM(R95:R97)</f>
        <v>0</v>
      </c>
      <c r="S94" s="206"/>
      <c r="T94" s="208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9" t="s">
        <v>80</v>
      </c>
      <c r="AT94" s="210" t="s">
        <v>72</v>
      </c>
      <c r="AU94" s="210" t="s">
        <v>80</v>
      </c>
      <c r="AY94" s="209" t="s">
        <v>134</v>
      </c>
      <c r="BK94" s="211">
        <f>SUM(BK95:BK97)</f>
        <v>0</v>
      </c>
    </row>
    <row r="95" s="2" customFormat="1" ht="16.5" customHeight="1">
      <c r="A95" s="39"/>
      <c r="B95" s="40"/>
      <c r="C95" s="214" t="s">
        <v>82</v>
      </c>
      <c r="D95" s="214" t="s">
        <v>137</v>
      </c>
      <c r="E95" s="215" t="s">
        <v>403</v>
      </c>
      <c r="F95" s="216" t="s">
        <v>404</v>
      </c>
      <c r="G95" s="217" t="s">
        <v>405</v>
      </c>
      <c r="H95" s="218">
        <v>241.578</v>
      </c>
      <c r="I95" s="219"/>
      <c r="J95" s="220">
        <f>ROUND(I95*H95,2)</f>
        <v>0</v>
      </c>
      <c r="K95" s="216" t="s">
        <v>303</v>
      </c>
      <c r="L95" s="45"/>
      <c r="M95" s="221" t="s">
        <v>19</v>
      </c>
      <c r="N95" s="222" t="s">
        <v>46</v>
      </c>
      <c r="O95" s="86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142</v>
      </c>
      <c r="AT95" s="225" t="s">
        <v>137</v>
      </c>
      <c r="AU95" s="225" t="s">
        <v>82</v>
      </c>
      <c r="AY95" s="18" t="s">
        <v>134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142</v>
      </c>
      <c r="BK95" s="226">
        <f>ROUND(I95*H95,2)</f>
        <v>0</v>
      </c>
      <c r="BL95" s="18" t="s">
        <v>142</v>
      </c>
      <c r="BM95" s="225" t="s">
        <v>415</v>
      </c>
    </row>
    <row r="96" s="2" customFormat="1">
      <c r="A96" s="39"/>
      <c r="B96" s="40"/>
      <c r="C96" s="41"/>
      <c r="D96" s="227" t="s">
        <v>144</v>
      </c>
      <c r="E96" s="41"/>
      <c r="F96" s="228" t="s">
        <v>407</v>
      </c>
      <c r="G96" s="41"/>
      <c r="H96" s="41"/>
      <c r="I96" s="229"/>
      <c r="J96" s="41"/>
      <c r="K96" s="41"/>
      <c r="L96" s="45"/>
      <c r="M96" s="230"/>
      <c r="N96" s="231"/>
      <c r="O96" s="86"/>
      <c r="P96" s="86"/>
      <c r="Q96" s="86"/>
      <c r="R96" s="86"/>
      <c r="S96" s="86"/>
      <c r="T96" s="87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144</v>
      </c>
      <c r="AU96" s="18" t="s">
        <v>82</v>
      </c>
    </row>
    <row r="97" s="2" customFormat="1">
      <c r="A97" s="39"/>
      <c r="B97" s="40"/>
      <c r="C97" s="41"/>
      <c r="D97" s="232" t="s">
        <v>146</v>
      </c>
      <c r="E97" s="41"/>
      <c r="F97" s="233" t="s">
        <v>408</v>
      </c>
      <c r="G97" s="41"/>
      <c r="H97" s="41"/>
      <c r="I97" s="229"/>
      <c r="J97" s="41"/>
      <c r="K97" s="41"/>
      <c r="L97" s="45"/>
      <c r="M97" s="246"/>
      <c r="N97" s="247"/>
      <c r="O97" s="248"/>
      <c r="P97" s="248"/>
      <c r="Q97" s="248"/>
      <c r="R97" s="248"/>
      <c r="S97" s="248"/>
      <c r="T97" s="24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146</v>
      </c>
      <c r="AU97" s="18" t="s">
        <v>82</v>
      </c>
    </row>
    <row r="98" s="2" customFormat="1" ht="6.96" customHeight="1">
      <c r="A98" s="39"/>
      <c r="B98" s="61"/>
      <c r="C98" s="62"/>
      <c r="D98" s="62"/>
      <c r="E98" s="62"/>
      <c r="F98" s="62"/>
      <c r="G98" s="62"/>
      <c r="H98" s="62"/>
      <c r="I98" s="62"/>
      <c r="J98" s="62"/>
      <c r="K98" s="62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9pgNQYjwHO3h+dX8XWBc07e5QdS78UuqOs9MRKn92tq660PzZsYvc773geXHbWs43jMlNWRbN+0vUozUWNBT4g==" hashValue="ENXVI43vq4Y1MSUOvnY0FG8CnfUeRptg2j2MdcSGzf2JBXgob2LINYzIwPyMqQ6pvbJSlSrWWjV8byIpzJMVRw==" algorithmName="SHA-512" password="CC35"/>
  <autoFilter ref="C87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7" r:id="rId1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Smědá, Raspenava - Hejnice, odstranění povodňových škod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294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416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5" t="s">
        <v>296</v>
      </c>
      <c r="G14" s="39"/>
      <c r="H14" s="39"/>
      <c r="I14" s="144" t="s">
        <v>23</v>
      </c>
      <c r="J14" s="148" t="str">
        <f>'Rekapitulace stavby'!AN8</f>
        <v>23.1.2026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5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4" t="s">
        <v>29</v>
      </c>
      <c r="J17" s="135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5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112</v>
      </c>
      <c r="F23" s="39"/>
      <c r="G23" s="39"/>
      <c r="H23" s="39"/>
      <c r="I23" s="144" t="s">
        <v>29</v>
      </c>
      <c r="J23" s="135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35</v>
      </c>
      <c r="E25" s="39"/>
      <c r="F25" s="39"/>
      <c r="G25" s="39"/>
      <c r="H25" s="39"/>
      <c r="I25" s="144" t="s">
        <v>26</v>
      </c>
      <c r="J25" s="135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112</v>
      </c>
      <c r="F26" s="39"/>
      <c r="G26" s="39"/>
      <c r="H26" s="39"/>
      <c r="I26" s="144" t="s">
        <v>29</v>
      </c>
      <c r="J26" s="135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37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39</v>
      </c>
      <c r="E32" s="39"/>
      <c r="F32" s="39"/>
      <c r="G32" s="39"/>
      <c r="H32" s="39"/>
      <c r="I32" s="39"/>
      <c r="J32" s="155">
        <f>ROUND(J91,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41</v>
      </c>
      <c r="G34" s="39"/>
      <c r="H34" s="39"/>
      <c r="I34" s="156" t="s">
        <v>40</v>
      </c>
      <c r="J34" s="156" t="s">
        <v>42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43</v>
      </c>
      <c r="E35" s="144" t="s">
        <v>44</v>
      </c>
      <c r="F35" s="158">
        <f>ROUND((SUM(BE91:BE163)),  2)</f>
        <v>0</v>
      </c>
      <c r="G35" s="39"/>
      <c r="H35" s="39"/>
      <c r="I35" s="159">
        <v>0.20999999999999999</v>
      </c>
      <c r="J35" s="158">
        <f>ROUND(((SUM(BE91:BE163))*I35),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58">
        <f>ROUND((SUM(BF91:BF163)),  2)</f>
        <v>0</v>
      </c>
      <c r="G36" s="39"/>
      <c r="H36" s="39"/>
      <c r="I36" s="159">
        <v>0.12</v>
      </c>
      <c r="J36" s="158">
        <f>ROUND(((SUM(BF91:BF163))*I36),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43</v>
      </c>
      <c r="E37" s="144" t="s">
        <v>46</v>
      </c>
      <c r="F37" s="158">
        <f>ROUND((SUM(BG91:BG163)),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ROUND((SUM(BH91:BH163)),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ROUND((SUM(BI91:BI163)),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Smědá, Raspenava - Hejnice, odstranění povodňových škod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294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03 - Vytvoření předzákladu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Hejnice</v>
      </c>
      <c r="G56" s="41"/>
      <c r="H56" s="41"/>
      <c r="I56" s="33" t="s">
        <v>23</v>
      </c>
      <c r="J56" s="74" t="str">
        <f>IF(J14="","",J14)</f>
        <v>23.1.2026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Winkler, MBA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Stanislav Winkler, MBA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71</v>
      </c>
      <c r="D63" s="41"/>
      <c r="E63" s="41"/>
      <c r="F63" s="41"/>
      <c r="G63" s="41"/>
      <c r="H63" s="41"/>
      <c r="I63" s="41"/>
      <c r="J63" s="104">
        <f>J91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J92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118</v>
      </c>
      <c r="E65" s="184"/>
      <c r="F65" s="184"/>
      <c r="G65" s="184"/>
      <c r="H65" s="184"/>
      <c r="I65" s="184"/>
      <c r="J65" s="185">
        <f>J93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297</v>
      </c>
      <c r="E66" s="184"/>
      <c r="F66" s="184"/>
      <c r="G66" s="184"/>
      <c r="H66" s="184"/>
      <c r="I66" s="184"/>
      <c r="J66" s="185">
        <f>J118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417</v>
      </c>
      <c r="E67" s="184"/>
      <c r="F67" s="184"/>
      <c r="G67" s="184"/>
      <c r="H67" s="184"/>
      <c r="I67" s="184"/>
      <c r="J67" s="185">
        <f>J137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418</v>
      </c>
      <c r="E68" s="184"/>
      <c r="F68" s="184"/>
      <c r="G68" s="184"/>
      <c r="H68" s="184"/>
      <c r="I68" s="184"/>
      <c r="J68" s="185">
        <f>J157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299</v>
      </c>
      <c r="E69" s="184"/>
      <c r="F69" s="184"/>
      <c r="G69" s="184"/>
      <c r="H69" s="184"/>
      <c r="I69" s="184"/>
      <c r="J69" s="185">
        <f>J160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120</v>
      </c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1" t="str">
        <f>E7</f>
        <v>Smědá, Raspenava - Hejnice, odstranění povodňových škod</v>
      </c>
      <c r="F79" s="33"/>
      <c r="G79" s="33"/>
      <c r="H79" s="33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107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1" t="s">
        <v>294</v>
      </c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109</v>
      </c>
      <c r="D82" s="41"/>
      <c r="E82" s="41"/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1" t="str">
        <f>E11</f>
        <v>SO 03 - Vytvoření předzákladu</v>
      </c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Hejnice</v>
      </c>
      <c r="G85" s="41"/>
      <c r="H85" s="41"/>
      <c r="I85" s="33" t="s">
        <v>23</v>
      </c>
      <c r="J85" s="74" t="str">
        <f>IF(J14="","",J14)</f>
        <v>23.1.2026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Povodí Labe, státní podnik</v>
      </c>
      <c r="G87" s="41"/>
      <c r="H87" s="41"/>
      <c r="I87" s="33" t="s">
        <v>33</v>
      </c>
      <c r="J87" s="37" t="str">
        <f>E23</f>
        <v>Ing. Stanislav Winkler, MBA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35</v>
      </c>
      <c r="J88" s="37" t="str">
        <f>E26</f>
        <v>Ing. Stanislav Winkler, MBA</v>
      </c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6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7"/>
      <c r="B90" s="188"/>
      <c r="C90" s="189" t="s">
        <v>121</v>
      </c>
      <c r="D90" s="190" t="s">
        <v>58</v>
      </c>
      <c r="E90" s="190" t="s">
        <v>54</v>
      </c>
      <c r="F90" s="190" t="s">
        <v>55</v>
      </c>
      <c r="G90" s="190" t="s">
        <v>122</v>
      </c>
      <c r="H90" s="190" t="s">
        <v>123</v>
      </c>
      <c r="I90" s="190" t="s">
        <v>124</v>
      </c>
      <c r="J90" s="190" t="s">
        <v>115</v>
      </c>
      <c r="K90" s="191" t="s">
        <v>125</v>
      </c>
      <c r="L90" s="192"/>
      <c r="M90" s="94" t="s">
        <v>19</v>
      </c>
      <c r="N90" s="95" t="s">
        <v>43</v>
      </c>
      <c r="O90" s="95" t="s">
        <v>126</v>
      </c>
      <c r="P90" s="95" t="s">
        <v>127</v>
      </c>
      <c r="Q90" s="95" t="s">
        <v>128</v>
      </c>
      <c r="R90" s="95" t="s">
        <v>129</v>
      </c>
      <c r="S90" s="95" t="s">
        <v>130</v>
      </c>
      <c r="T90" s="96" t="s">
        <v>131</v>
      </c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</row>
    <row r="91" s="2" customFormat="1" ht="22.8" customHeight="1">
      <c r="A91" s="39"/>
      <c r="B91" s="40"/>
      <c r="C91" s="101" t="s">
        <v>132</v>
      </c>
      <c r="D91" s="41"/>
      <c r="E91" s="41"/>
      <c r="F91" s="41"/>
      <c r="G91" s="41"/>
      <c r="H91" s="41"/>
      <c r="I91" s="41"/>
      <c r="J91" s="193">
        <f>BK91</f>
        <v>0</v>
      </c>
      <c r="K91" s="41"/>
      <c r="L91" s="45"/>
      <c r="M91" s="97"/>
      <c r="N91" s="194"/>
      <c r="O91" s="98"/>
      <c r="P91" s="195">
        <f>P92</f>
        <v>0</v>
      </c>
      <c r="Q91" s="98"/>
      <c r="R91" s="195">
        <f>R92</f>
        <v>5.54072684444</v>
      </c>
      <c r="S91" s="98"/>
      <c r="T91" s="196">
        <f>T92</f>
        <v>19.199999999999999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72</v>
      </c>
      <c r="AU91" s="18" t="s">
        <v>116</v>
      </c>
      <c r="BK91" s="197">
        <f>BK92</f>
        <v>0</v>
      </c>
    </row>
    <row r="92" s="12" customFormat="1" ht="25.92" customHeight="1">
      <c r="A92" s="12"/>
      <c r="B92" s="198"/>
      <c r="C92" s="199"/>
      <c r="D92" s="200" t="s">
        <v>72</v>
      </c>
      <c r="E92" s="201" t="s">
        <v>84</v>
      </c>
      <c r="F92" s="201" t="s">
        <v>133</v>
      </c>
      <c r="G92" s="199"/>
      <c r="H92" s="199"/>
      <c r="I92" s="202"/>
      <c r="J92" s="203">
        <f>BK92</f>
        <v>0</v>
      </c>
      <c r="K92" s="199"/>
      <c r="L92" s="204"/>
      <c r="M92" s="205"/>
      <c r="N92" s="206"/>
      <c r="O92" s="206"/>
      <c r="P92" s="207">
        <f>P93+P118+P137+P157+P160</f>
        <v>0</v>
      </c>
      <c r="Q92" s="206"/>
      <c r="R92" s="207">
        <f>R93+R118+R137+R157+R160</f>
        <v>5.54072684444</v>
      </c>
      <c r="S92" s="206"/>
      <c r="T92" s="208">
        <f>T93+T118+T137+T157+T160</f>
        <v>19.199999999999999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80</v>
      </c>
      <c r="AT92" s="210" t="s">
        <v>72</v>
      </c>
      <c r="AU92" s="210" t="s">
        <v>73</v>
      </c>
      <c r="AY92" s="209" t="s">
        <v>134</v>
      </c>
      <c r="BK92" s="211">
        <f>BK93+BK118+BK137+BK157+BK160</f>
        <v>0</v>
      </c>
    </row>
    <row r="93" s="12" customFormat="1" ht="22.8" customHeight="1">
      <c r="A93" s="12"/>
      <c r="B93" s="198"/>
      <c r="C93" s="199"/>
      <c r="D93" s="200" t="s">
        <v>72</v>
      </c>
      <c r="E93" s="212" t="s">
        <v>80</v>
      </c>
      <c r="F93" s="212" t="s">
        <v>135</v>
      </c>
      <c r="G93" s="199"/>
      <c r="H93" s="199"/>
      <c r="I93" s="202"/>
      <c r="J93" s="213">
        <f>BK93</f>
        <v>0</v>
      </c>
      <c r="K93" s="199"/>
      <c r="L93" s="204"/>
      <c r="M93" s="205"/>
      <c r="N93" s="206"/>
      <c r="O93" s="206"/>
      <c r="P93" s="207">
        <f>SUM(P94:P117)</f>
        <v>0</v>
      </c>
      <c r="Q93" s="206"/>
      <c r="R93" s="207">
        <f>SUM(R94:R117)</f>
        <v>0</v>
      </c>
      <c r="S93" s="206"/>
      <c r="T93" s="208">
        <f>SUM(T94:T117)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9" t="s">
        <v>80</v>
      </c>
      <c r="AT93" s="210" t="s">
        <v>72</v>
      </c>
      <c r="AU93" s="210" t="s">
        <v>80</v>
      </c>
      <c r="AY93" s="209" t="s">
        <v>134</v>
      </c>
      <c r="BK93" s="211">
        <f>SUM(BK94:BK117)</f>
        <v>0</v>
      </c>
    </row>
    <row r="94" s="2" customFormat="1" ht="16.5" customHeight="1">
      <c r="A94" s="39"/>
      <c r="B94" s="40"/>
      <c r="C94" s="214" t="s">
        <v>80</v>
      </c>
      <c r="D94" s="214" t="s">
        <v>137</v>
      </c>
      <c r="E94" s="215" t="s">
        <v>419</v>
      </c>
      <c r="F94" s="216" t="s">
        <v>420</v>
      </c>
      <c r="G94" s="217" t="s">
        <v>192</v>
      </c>
      <c r="H94" s="218">
        <v>1</v>
      </c>
      <c r="I94" s="219"/>
      <c r="J94" s="220">
        <f>ROUND(I94*H94,2)</f>
        <v>0</v>
      </c>
      <c r="K94" s="216" t="s">
        <v>19</v>
      </c>
      <c r="L94" s="45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142</v>
      </c>
      <c r="AT94" s="225" t="s">
        <v>137</v>
      </c>
      <c r="AU94" s="225" t="s">
        <v>82</v>
      </c>
      <c r="AY94" s="18" t="s">
        <v>134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142</v>
      </c>
      <c r="BK94" s="226">
        <f>ROUND(I94*H94,2)</f>
        <v>0</v>
      </c>
      <c r="BL94" s="18" t="s">
        <v>142</v>
      </c>
      <c r="BM94" s="225" t="s">
        <v>421</v>
      </c>
    </row>
    <row r="95" s="2" customFormat="1">
      <c r="A95" s="39"/>
      <c r="B95" s="40"/>
      <c r="C95" s="41"/>
      <c r="D95" s="227" t="s">
        <v>144</v>
      </c>
      <c r="E95" s="41"/>
      <c r="F95" s="228" t="s">
        <v>420</v>
      </c>
      <c r="G95" s="41"/>
      <c r="H95" s="41"/>
      <c r="I95" s="229"/>
      <c r="J95" s="41"/>
      <c r="K95" s="41"/>
      <c r="L95" s="45"/>
      <c r="M95" s="230"/>
      <c r="N95" s="231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82</v>
      </c>
    </row>
    <row r="96" s="14" customFormat="1">
      <c r="A96" s="14"/>
      <c r="B96" s="250"/>
      <c r="C96" s="251"/>
      <c r="D96" s="227" t="s">
        <v>161</v>
      </c>
      <c r="E96" s="252" t="s">
        <v>19</v>
      </c>
      <c r="F96" s="253" t="s">
        <v>422</v>
      </c>
      <c r="G96" s="251"/>
      <c r="H96" s="252" t="s">
        <v>19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9" t="s">
        <v>161</v>
      </c>
      <c r="AU96" s="259" t="s">
        <v>82</v>
      </c>
      <c r="AV96" s="14" t="s">
        <v>80</v>
      </c>
      <c r="AW96" s="14" t="s">
        <v>34</v>
      </c>
      <c r="AX96" s="14" t="s">
        <v>73</v>
      </c>
      <c r="AY96" s="259" t="s">
        <v>134</v>
      </c>
    </row>
    <row r="97" s="14" customFormat="1">
      <c r="A97" s="14"/>
      <c r="B97" s="250"/>
      <c r="C97" s="251"/>
      <c r="D97" s="227" t="s">
        <v>161</v>
      </c>
      <c r="E97" s="252" t="s">
        <v>19</v>
      </c>
      <c r="F97" s="253" t="s">
        <v>423</v>
      </c>
      <c r="G97" s="251"/>
      <c r="H97" s="252" t="s">
        <v>19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9" t="s">
        <v>161</v>
      </c>
      <c r="AU97" s="259" t="s">
        <v>82</v>
      </c>
      <c r="AV97" s="14" t="s">
        <v>80</v>
      </c>
      <c r="AW97" s="14" t="s">
        <v>34</v>
      </c>
      <c r="AX97" s="14" t="s">
        <v>73</v>
      </c>
      <c r="AY97" s="259" t="s">
        <v>134</v>
      </c>
    </row>
    <row r="98" s="14" customFormat="1">
      <c r="A98" s="14"/>
      <c r="B98" s="250"/>
      <c r="C98" s="251"/>
      <c r="D98" s="227" t="s">
        <v>161</v>
      </c>
      <c r="E98" s="252" t="s">
        <v>19</v>
      </c>
      <c r="F98" s="253" t="s">
        <v>424</v>
      </c>
      <c r="G98" s="251"/>
      <c r="H98" s="252" t="s">
        <v>19</v>
      </c>
      <c r="I98" s="254"/>
      <c r="J98" s="251"/>
      <c r="K98" s="251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161</v>
      </c>
      <c r="AU98" s="259" t="s">
        <v>82</v>
      </c>
      <c r="AV98" s="14" t="s">
        <v>80</v>
      </c>
      <c r="AW98" s="14" t="s">
        <v>34</v>
      </c>
      <c r="AX98" s="14" t="s">
        <v>73</v>
      </c>
      <c r="AY98" s="259" t="s">
        <v>134</v>
      </c>
    </row>
    <row r="99" s="14" customFormat="1">
      <c r="A99" s="14"/>
      <c r="B99" s="250"/>
      <c r="C99" s="251"/>
      <c r="D99" s="227" t="s">
        <v>161</v>
      </c>
      <c r="E99" s="252" t="s">
        <v>19</v>
      </c>
      <c r="F99" s="253" t="s">
        <v>425</v>
      </c>
      <c r="G99" s="251"/>
      <c r="H99" s="252" t="s">
        <v>19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9" t="s">
        <v>161</v>
      </c>
      <c r="AU99" s="259" t="s">
        <v>82</v>
      </c>
      <c r="AV99" s="14" t="s">
        <v>80</v>
      </c>
      <c r="AW99" s="14" t="s">
        <v>34</v>
      </c>
      <c r="AX99" s="14" t="s">
        <v>73</v>
      </c>
      <c r="AY99" s="259" t="s">
        <v>134</v>
      </c>
    </row>
    <row r="100" s="14" customFormat="1">
      <c r="A100" s="14"/>
      <c r="B100" s="250"/>
      <c r="C100" s="251"/>
      <c r="D100" s="227" t="s">
        <v>161</v>
      </c>
      <c r="E100" s="252" t="s">
        <v>19</v>
      </c>
      <c r="F100" s="253" t="s">
        <v>426</v>
      </c>
      <c r="G100" s="251"/>
      <c r="H100" s="252" t="s">
        <v>19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161</v>
      </c>
      <c r="AU100" s="259" t="s">
        <v>82</v>
      </c>
      <c r="AV100" s="14" t="s">
        <v>80</v>
      </c>
      <c r="AW100" s="14" t="s">
        <v>34</v>
      </c>
      <c r="AX100" s="14" t="s">
        <v>73</v>
      </c>
      <c r="AY100" s="259" t="s">
        <v>134</v>
      </c>
    </row>
    <row r="101" s="14" customFormat="1">
      <c r="A101" s="14"/>
      <c r="B101" s="250"/>
      <c r="C101" s="251"/>
      <c r="D101" s="227" t="s">
        <v>161</v>
      </c>
      <c r="E101" s="252" t="s">
        <v>19</v>
      </c>
      <c r="F101" s="253" t="s">
        <v>427</v>
      </c>
      <c r="G101" s="251"/>
      <c r="H101" s="252" t="s">
        <v>19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9" t="s">
        <v>161</v>
      </c>
      <c r="AU101" s="259" t="s">
        <v>82</v>
      </c>
      <c r="AV101" s="14" t="s">
        <v>80</v>
      </c>
      <c r="AW101" s="14" t="s">
        <v>34</v>
      </c>
      <c r="AX101" s="14" t="s">
        <v>73</v>
      </c>
      <c r="AY101" s="259" t="s">
        <v>134</v>
      </c>
    </row>
    <row r="102" s="14" customFormat="1">
      <c r="A102" s="14"/>
      <c r="B102" s="250"/>
      <c r="C102" s="251"/>
      <c r="D102" s="227" t="s">
        <v>161</v>
      </c>
      <c r="E102" s="252" t="s">
        <v>19</v>
      </c>
      <c r="F102" s="253" t="s">
        <v>428</v>
      </c>
      <c r="G102" s="251"/>
      <c r="H102" s="252" t="s">
        <v>19</v>
      </c>
      <c r="I102" s="254"/>
      <c r="J102" s="251"/>
      <c r="K102" s="251"/>
      <c r="L102" s="255"/>
      <c r="M102" s="256"/>
      <c r="N102" s="257"/>
      <c r="O102" s="257"/>
      <c r="P102" s="257"/>
      <c r="Q102" s="257"/>
      <c r="R102" s="257"/>
      <c r="S102" s="257"/>
      <c r="T102" s="25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9" t="s">
        <v>161</v>
      </c>
      <c r="AU102" s="259" t="s">
        <v>82</v>
      </c>
      <c r="AV102" s="14" t="s">
        <v>80</v>
      </c>
      <c r="AW102" s="14" t="s">
        <v>34</v>
      </c>
      <c r="AX102" s="14" t="s">
        <v>73</v>
      </c>
      <c r="AY102" s="259" t="s">
        <v>134</v>
      </c>
    </row>
    <row r="103" s="14" customFormat="1">
      <c r="A103" s="14"/>
      <c r="B103" s="250"/>
      <c r="C103" s="251"/>
      <c r="D103" s="227" t="s">
        <v>161</v>
      </c>
      <c r="E103" s="252" t="s">
        <v>19</v>
      </c>
      <c r="F103" s="253" t="s">
        <v>429</v>
      </c>
      <c r="G103" s="251"/>
      <c r="H103" s="252" t="s">
        <v>19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9" t="s">
        <v>161</v>
      </c>
      <c r="AU103" s="259" t="s">
        <v>82</v>
      </c>
      <c r="AV103" s="14" t="s">
        <v>80</v>
      </c>
      <c r="AW103" s="14" t="s">
        <v>34</v>
      </c>
      <c r="AX103" s="14" t="s">
        <v>73</v>
      </c>
      <c r="AY103" s="259" t="s">
        <v>134</v>
      </c>
    </row>
    <row r="104" s="14" customFormat="1">
      <c r="A104" s="14"/>
      <c r="B104" s="250"/>
      <c r="C104" s="251"/>
      <c r="D104" s="227" t="s">
        <v>161</v>
      </c>
      <c r="E104" s="252" t="s">
        <v>19</v>
      </c>
      <c r="F104" s="253" t="s">
        <v>430</v>
      </c>
      <c r="G104" s="251"/>
      <c r="H104" s="252" t="s">
        <v>19</v>
      </c>
      <c r="I104" s="254"/>
      <c r="J104" s="251"/>
      <c r="K104" s="251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161</v>
      </c>
      <c r="AU104" s="259" t="s">
        <v>82</v>
      </c>
      <c r="AV104" s="14" t="s">
        <v>80</v>
      </c>
      <c r="AW104" s="14" t="s">
        <v>34</v>
      </c>
      <c r="AX104" s="14" t="s">
        <v>73</v>
      </c>
      <c r="AY104" s="259" t="s">
        <v>134</v>
      </c>
    </row>
    <row r="105" s="13" customFormat="1">
      <c r="A105" s="13"/>
      <c r="B105" s="235"/>
      <c r="C105" s="236"/>
      <c r="D105" s="227" t="s">
        <v>161</v>
      </c>
      <c r="E105" s="237" t="s">
        <v>19</v>
      </c>
      <c r="F105" s="238" t="s">
        <v>80</v>
      </c>
      <c r="G105" s="236"/>
      <c r="H105" s="239">
        <v>1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161</v>
      </c>
      <c r="AU105" s="245" t="s">
        <v>82</v>
      </c>
      <c r="AV105" s="13" t="s">
        <v>82</v>
      </c>
      <c r="AW105" s="13" t="s">
        <v>34</v>
      </c>
      <c r="AX105" s="13" t="s">
        <v>80</v>
      </c>
      <c r="AY105" s="245" t="s">
        <v>134</v>
      </c>
    </row>
    <row r="106" s="2" customFormat="1" ht="33" customHeight="1">
      <c r="A106" s="39"/>
      <c r="B106" s="40"/>
      <c r="C106" s="214" t="s">
        <v>82</v>
      </c>
      <c r="D106" s="214" t="s">
        <v>137</v>
      </c>
      <c r="E106" s="215" t="s">
        <v>431</v>
      </c>
      <c r="F106" s="216" t="s">
        <v>432</v>
      </c>
      <c r="G106" s="217" t="s">
        <v>156</v>
      </c>
      <c r="H106" s="218">
        <v>69.659999999999997</v>
      </c>
      <c r="I106" s="219"/>
      <c r="J106" s="220">
        <f>ROUND(I106*H106,2)</f>
        <v>0</v>
      </c>
      <c r="K106" s="216" t="s">
        <v>303</v>
      </c>
      <c r="L106" s="45"/>
      <c r="M106" s="221" t="s">
        <v>19</v>
      </c>
      <c r="N106" s="222" t="s">
        <v>46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142</v>
      </c>
      <c r="AT106" s="225" t="s">
        <v>137</v>
      </c>
      <c r="AU106" s="225" t="s">
        <v>82</v>
      </c>
      <c r="AY106" s="18" t="s">
        <v>134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142</v>
      </c>
      <c r="BK106" s="226">
        <f>ROUND(I106*H106,2)</f>
        <v>0</v>
      </c>
      <c r="BL106" s="18" t="s">
        <v>142</v>
      </c>
      <c r="BM106" s="225" t="s">
        <v>433</v>
      </c>
    </row>
    <row r="107" s="2" customFormat="1">
      <c r="A107" s="39"/>
      <c r="B107" s="40"/>
      <c r="C107" s="41"/>
      <c r="D107" s="227" t="s">
        <v>144</v>
      </c>
      <c r="E107" s="41"/>
      <c r="F107" s="228" t="s">
        <v>434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82</v>
      </c>
    </row>
    <row r="108" s="2" customFormat="1">
      <c r="A108" s="39"/>
      <c r="B108" s="40"/>
      <c r="C108" s="41"/>
      <c r="D108" s="232" t="s">
        <v>146</v>
      </c>
      <c r="E108" s="41"/>
      <c r="F108" s="233" t="s">
        <v>435</v>
      </c>
      <c r="G108" s="41"/>
      <c r="H108" s="41"/>
      <c r="I108" s="229"/>
      <c r="J108" s="41"/>
      <c r="K108" s="41"/>
      <c r="L108" s="45"/>
      <c r="M108" s="230"/>
      <c r="N108" s="231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146</v>
      </c>
      <c r="AU108" s="18" t="s">
        <v>82</v>
      </c>
    </row>
    <row r="109" s="13" customFormat="1">
      <c r="A109" s="13"/>
      <c r="B109" s="235"/>
      <c r="C109" s="236"/>
      <c r="D109" s="227" t="s">
        <v>161</v>
      </c>
      <c r="E109" s="237" t="s">
        <v>19</v>
      </c>
      <c r="F109" s="238" t="s">
        <v>436</v>
      </c>
      <c r="G109" s="236"/>
      <c r="H109" s="239">
        <v>69.659999999999997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5" t="s">
        <v>161</v>
      </c>
      <c r="AU109" s="245" t="s">
        <v>82</v>
      </c>
      <c r="AV109" s="13" t="s">
        <v>82</v>
      </c>
      <c r="AW109" s="13" t="s">
        <v>34</v>
      </c>
      <c r="AX109" s="13" t="s">
        <v>80</v>
      </c>
      <c r="AY109" s="245" t="s">
        <v>134</v>
      </c>
    </row>
    <row r="110" s="2" customFormat="1" ht="16.5" customHeight="1">
      <c r="A110" s="39"/>
      <c r="B110" s="40"/>
      <c r="C110" s="214" t="s">
        <v>168</v>
      </c>
      <c r="D110" s="214" t="s">
        <v>137</v>
      </c>
      <c r="E110" s="215" t="s">
        <v>437</v>
      </c>
      <c r="F110" s="216" t="s">
        <v>438</v>
      </c>
      <c r="G110" s="217" t="s">
        <v>156</v>
      </c>
      <c r="H110" s="218">
        <v>69.659999999999997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46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142</v>
      </c>
      <c r="AT110" s="225" t="s">
        <v>137</v>
      </c>
      <c r="AU110" s="225" t="s">
        <v>82</v>
      </c>
      <c r="AY110" s="18" t="s">
        <v>134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142</v>
      </c>
      <c r="BK110" s="226">
        <f>ROUND(I110*H110,2)</f>
        <v>0</v>
      </c>
      <c r="BL110" s="18" t="s">
        <v>142</v>
      </c>
      <c r="BM110" s="225" t="s">
        <v>439</v>
      </c>
    </row>
    <row r="111" s="2" customFormat="1">
      <c r="A111" s="39"/>
      <c r="B111" s="40"/>
      <c r="C111" s="41"/>
      <c r="D111" s="227" t="s">
        <v>144</v>
      </c>
      <c r="E111" s="41"/>
      <c r="F111" s="228" t="s">
        <v>440</v>
      </c>
      <c r="G111" s="41"/>
      <c r="H111" s="41"/>
      <c r="I111" s="229"/>
      <c r="J111" s="41"/>
      <c r="K111" s="41"/>
      <c r="L111" s="45"/>
      <c r="M111" s="230"/>
      <c r="N111" s="231"/>
      <c r="O111" s="86"/>
      <c r="P111" s="86"/>
      <c r="Q111" s="86"/>
      <c r="R111" s="86"/>
      <c r="S111" s="86"/>
      <c r="T111" s="87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82</v>
      </c>
    </row>
    <row r="112" s="14" customFormat="1">
      <c r="A112" s="14"/>
      <c r="B112" s="250"/>
      <c r="C112" s="251"/>
      <c r="D112" s="227" t="s">
        <v>161</v>
      </c>
      <c r="E112" s="252" t="s">
        <v>19</v>
      </c>
      <c r="F112" s="253" t="s">
        <v>441</v>
      </c>
      <c r="G112" s="251"/>
      <c r="H112" s="252" t="s">
        <v>19</v>
      </c>
      <c r="I112" s="254"/>
      <c r="J112" s="251"/>
      <c r="K112" s="251"/>
      <c r="L112" s="255"/>
      <c r="M112" s="256"/>
      <c r="N112" s="257"/>
      <c r="O112" s="257"/>
      <c r="P112" s="257"/>
      <c r="Q112" s="257"/>
      <c r="R112" s="257"/>
      <c r="S112" s="257"/>
      <c r="T112" s="25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9" t="s">
        <v>161</v>
      </c>
      <c r="AU112" s="259" t="s">
        <v>82</v>
      </c>
      <c r="AV112" s="14" t="s">
        <v>80</v>
      </c>
      <c r="AW112" s="14" t="s">
        <v>34</v>
      </c>
      <c r="AX112" s="14" t="s">
        <v>73</v>
      </c>
      <c r="AY112" s="259" t="s">
        <v>134</v>
      </c>
    </row>
    <row r="113" s="14" customFormat="1">
      <c r="A113" s="14"/>
      <c r="B113" s="250"/>
      <c r="C113" s="251"/>
      <c r="D113" s="227" t="s">
        <v>161</v>
      </c>
      <c r="E113" s="252" t="s">
        <v>19</v>
      </c>
      <c r="F113" s="253" t="s">
        <v>442</v>
      </c>
      <c r="G113" s="251"/>
      <c r="H113" s="252" t="s">
        <v>19</v>
      </c>
      <c r="I113" s="254"/>
      <c r="J113" s="251"/>
      <c r="K113" s="251"/>
      <c r="L113" s="255"/>
      <c r="M113" s="256"/>
      <c r="N113" s="257"/>
      <c r="O113" s="257"/>
      <c r="P113" s="257"/>
      <c r="Q113" s="257"/>
      <c r="R113" s="257"/>
      <c r="S113" s="257"/>
      <c r="T113" s="25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9" t="s">
        <v>161</v>
      </c>
      <c r="AU113" s="259" t="s">
        <v>82</v>
      </c>
      <c r="AV113" s="14" t="s">
        <v>80</v>
      </c>
      <c r="AW113" s="14" t="s">
        <v>34</v>
      </c>
      <c r="AX113" s="14" t="s">
        <v>73</v>
      </c>
      <c r="AY113" s="259" t="s">
        <v>134</v>
      </c>
    </row>
    <row r="114" s="14" customFormat="1">
      <c r="A114" s="14"/>
      <c r="B114" s="250"/>
      <c r="C114" s="251"/>
      <c r="D114" s="227" t="s">
        <v>161</v>
      </c>
      <c r="E114" s="252" t="s">
        <v>19</v>
      </c>
      <c r="F114" s="253" t="s">
        <v>443</v>
      </c>
      <c r="G114" s="251"/>
      <c r="H114" s="252" t="s">
        <v>19</v>
      </c>
      <c r="I114" s="254"/>
      <c r="J114" s="251"/>
      <c r="K114" s="251"/>
      <c r="L114" s="255"/>
      <c r="M114" s="256"/>
      <c r="N114" s="257"/>
      <c r="O114" s="257"/>
      <c r="P114" s="257"/>
      <c r="Q114" s="257"/>
      <c r="R114" s="257"/>
      <c r="S114" s="257"/>
      <c r="T114" s="25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9" t="s">
        <v>161</v>
      </c>
      <c r="AU114" s="259" t="s">
        <v>82</v>
      </c>
      <c r="AV114" s="14" t="s">
        <v>80</v>
      </c>
      <c r="AW114" s="14" t="s">
        <v>34</v>
      </c>
      <c r="AX114" s="14" t="s">
        <v>73</v>
      </c>
      <c r="AY114" s="259" t="s">
        <v>134</v>
      </c>
    </row>
    <row r="115" s="14" customFormat="1">
      <c r="A115" s="14"/>
      <c r="B115" s="250"/>
      <c r="C115" s="251"/>
      <c r="D115" s="227" t="s">
        <v>161</v>
      </c>
      <c r="E115" s="252" t="s">
        <v>19</v>
      </c>
      <c r="F115" s="253" t="s">
        <v>444</v>
      </c>
      <c r="G115" s="251"/>
      <c r="H115" s="252" t="s">
        <v>19</v>
      </c>
      <c r="I115" s="254"/>
      <c r="J115" s="251"/>
      <c r="K115" s="251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161</v>
      </c>
      <c r="AU115" s="259" t="s">
        <v>82</v>
      </c>
      <c r="AV115" s="14" t="s">
        <v>80</v>
      </c>
      <c r="AW115" s="14" t="s">
        <v>34</v>
      </c>
      <c r="AX115" s="14" t="s">
        <v>73</v>
      </c>
      <c r="AY115" s="259" t="s">
        <v>134</v>
      </c>
    </row>
    <row r="116" s="14" customFormat="1">
      <c r="A116" s="14"/>
      <c r="B116" s="250"/>
      <c r="C116" s="251"/>
      <c r="D116" s="227" t="s">
        <v>161</v>
      </c>
      <c r="E116" s="252" t="s">
        <v>19</v>
      </c>
      <c r="F116" s="253" t="s">
        <v>445</v>
      </c>
      <c r="G116" s="251"/>
      <c r="H116" s="252" t="s">
        <v>19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9" t="s">
        <v>161</v>
      </c>
      <c r="AU116" s="259" t="s">
        <v>82</v>
      </c>
      <c r="AV116" s="14" t="s">
        <v>80</v>
      </c>
      <c r="AW116" s="14" t="s">
        <v>34</v>
      </c>
      <c r="AX116" s="14" t="s">
        <v>73</v>
      </c>
      <c r="AY116" s="259" t="s">
        <v>134</v>
      </c>
    </row>
    <row r="117" s="13" customFormat="1">
      <c r="A117" s="13"/>
      <c r="B117" s="235"/>
      <c r="C117" s="236"/>
      <c r="D117" s="227" t="s">
        <v>161</v>
      </c>
      <c r="E117" s="237" t="s">
        <v>19</v>
      </c>
      <c r="F117" s="238" t="s">
        <v>436</v>
      </c>
      <c r="G117" s="236"/>
      <c r="H117" s="239">
        <v>69.659999999999997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5" t="s">
        <v>161</v>
      </c>
      <c r="AU117" s="245" t="s">
        <v>82</v>
      </c>
      <c r="AV117" s="13" t="s">
        <v>82</v>
      </c>
      <c r="AW117" s="13" t="s">
        <v>34</v>
      </c>
      <c r="AX117" s="13" t="s">
        <v>80</v>
      </c>
      <c r="AY117" s="245" t="s">
        <v>134</v>
      </c>
    </row>
    <row r="118" s="12" customFormat="1" ht="22.8" customHeight="1">
      <c r="A118" s="12"/>
      <c r="B118" s="198"/>
      <c r="C118" s="199"/>
      <c r="D118" s="200" t="s">
        <v>72</v>
      </c>
      <c r="E118" s="212" t="s">
        <v>168</v>
      </c>
      <c r="F118" s="212" t="s">
        <v>348</v>
      </c>
      <c r="G118" s="199"/>
      <c r="H118" s="199"/>
      <c r="I118" s="202"/>
      <c r="J118" s="213">
        <f>BK118</f>
        <v>0</v>
      </c>
      <c r="K118" s="199"/>
      <c r="L118" s="204"/>
      <c r="M118" s="205"/>
      <c r="N118" s="206"/>
      <c r="O118" s="206"/>
      <c r="P118" s="207">
        <f>SUM(P119:P136)</f>
        <v>0</v>
      </c>
      <c r="Q118" s="206"/>
      <c r="R118" s="207">
        <f>SUM(R119:R136)</f>
        <v>5.0434708444399998</v>
      </c>
      <c r="S118" s="206"/>
      <c r="T118" s="208">
        <f>SUM(T119:T136)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9" t="s">
        <v>80</v>
      </c>
      <c r="AT118" s="210" t="s">
        <v>72</v>
      </c>
      <c r="AU118" s="210" t="s">
        <v>80</v>
      </c>
      <c r="AY118" s="209" t="s">
        <v>134</v>
      </c>
      <c r="BK118" s="211">
        <f>SUM(BK119:BK136)</f>
        <v>0</v>
      </c>
    </row>
    <row r="119" s="2" customFormat="1" ht="24.15" customHeight="1">
      <c r="A119" s="39"/>
      <c r="B119" s="40"/>
      <c r="C119" s="214" t="s">
        <v>142</v>
      </c>
      <c r="D119" s="214" t="s">
        <v>137</v>
      </c>
      <c r="E119" s="215" t="s">
        <v>446</v>
      </c>
      <c r="F119" s="216" t="s">
        <v>447</v>
      </c>
      <c r="G119" s="217" t="s">
        <v>156</v>
      </c>
      <c r="H119" s="218">
        <v>96.480000000000004</v>
      </c>
      <c r="I119" s="219"/>
      <c r="J119" s="220">
        <f>ROUND(I119*H119,2)</f>
        <v>0</v>
      </c>
      <c r="K119" s="216" t="s">
        <v>19</v>
      </c>
      <c r="L119" s="45"/>
      <c r="M119" s="221" t="s">
        <v>19</v>
      </c>
      <c r="N119" s="222" t="s">
        <v>46</v>
      </c>
      <c r="O119" s="86"/>
      <c r="P119" s="223">
        <f>O119*H119</f>
        <v>0</v>
      </c>
      <c r="Q119" s="223">
        <v>0</v>
      </c>
      <c r="R119" s="223">
        <f>Q119*H119</f>
        <v>0</v>
      </c>
      <c r="S119" s="223">
        <v>0</v>
      </c>
      <c r="T119" s="224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5" t="s">
        <v>142</v>
      </c>
      <c r="AT119" s="225" t="s">
        <v>137</v>
      </c>
      <c r="AU119" s="225" t="s">
        <v>82</v>
      </c>
      <c r="AY119" s="18" t="s">
        <v>134</v>
      </c>
      <c r="BE119" s="226">
        <f>IF(N119="základní",J119,0)</f>
        <v>0</v>
      </c>
      <c r="BF119" s="226">
        <f>IF(N119="snížená",J119,0)</f>
        <v>0</v>
      </c>
      <c r="BG119" s="226">
        <f>IF(N119="zákl. přenesená",J119,0)</f>
        <v>0</v>
      </c>
      <c r="BH119" s="226">
        <f>IF(N119="sníž. přenesená",J119,0)</f>
        <v>0</v>
      </c>
      <c r="BI119" s="226">
        <f>IF(N119="nulová",J119,0)</f>
        <v>0</v>
      </c>
      <c r="BJ119" s="18" t="s">
        <v>142</v>
      </c>
      <c r="BK119" s="226">
        <f>ROUND(I119*H119,2)</f>
        <v>0</v>
      </c>
      <c r="BL119" s="18" t="s">
        <v>142</v>
      </c>
      <c r="BM119" s="225" t="s">
        <v>448</v>
      </c>
    </row>
    <row r="120" s="2" customFormat="1">
      <c r="A120" s="39"/>
      <c r="B120" s="40"/>
      <c r="C120" s="41"/>
      <c r="D120" s="227" t="s">
        <v>144</v>
      </c>
      <c r="E120" s="41"/>
      <c r="F120" s="228" t="s">
        <v>449</v>
      </c>
      <c r="G120" s="41"/>
      <c r="H120" s="41"/>
      <c r="I120" s="229"/>
      <c r="J120" s="41"/>
      <c r="K120" s="41"/>
      <c r="L120" s="45"/>
      <c r="M120" s="230"/>
      <c r="N120" s="231"/>
      <c r="O120" s="86"/>
      <c r="P120" s="86"/>
      <c r="Q120" s="86"/>
      <c r="R120" s="86"/>
      <c r="S120" s="86"/>
      <c r="T120" s="87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82</v>
      </c>
    </row>
    <row r="121" s="14" customFormat="1">
      <c r="A121" s="14"/>
      <c r="B121" s="250"/>
      <c r="C121" s="251"/>
      <c r="D121" s="227" t="s">
        <v>161</v>
      </c>
      <c r="E121" s="252" t="s">
        <v>19</v>
      </c>
      <c r="F121" s="253" t="s">
        <v>450</v>
      </c>
      <c r="G121" s="251"/>
      <c r="H121" s="252" t="s">
        <v>19</v>
      </c>
      <c r="I121" s="254"/>
      <c r="J121" s="251"/>
      <c r="K121" s="251"/>
      <c r="L121" s="255"/>
      <c r="M121" s="256"/>
      <c r="N121" s="257"/>
      <c r="O121" s="257"/>
      <c r="P121" s="257"/>
      <c r="Q121" s="257"/>
      <c r="R121" s="257"/>
      <c r="S121" s="257"/>
      <c r="T121" s="25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9" t="s">
        <v>161</v>
      </c>
      <c r="AU121" s="259" t="s">
        <v>82</v>
      </c>
      <c r="AV121" s="14" t="s">
        <v>80</v>
      </c>
      <c r="AW121" s="14" t="s">
        <v>34</v>
      </c>
      <c r="AX121" s="14" t="s">
        <v>73</v>
      </c>
      <c r="AY121" s="259" t="s">
        <v>134</v>
      </c>
    </row>
    <row r="122" s="14" customFormat="1">
      <c r="A122" s="14"/>
      <c r="B122" s="250"/>
      <c r="C122" s="251"/>
      <c r="D122" s="227" t="s">
        <v>161</v>
      </c>
      <c r="E122" s="252" t="s">
        <v>19</v>
      </c>
      <c r="F122" s="253" t="s">
        <v>451</v>
      </c>
      <c r="G122" s="251"/>
      <c r="H122" s="252" t="s">
        <v>19</v>
      </c>
      <c r="I122" s="254"/>
      <c r="J122" s="251"/>
      <c r="K122" s="251"/>
      <c r="L122" s="255"/>
      <c r="M122" s="256"/>
      <c r="N122" s="257"/>
      <c r="O122" s="257"/>
      <c r="P122" s="257"/>
      <c r="Q122" s="257"/>
      <c r="R122" s="257"/>
      <c r="S122" s="257"/>
      <c r="T122" s="25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9" t="s">
        <v>161</v>
      </c>
      <c r="AU122" s="259" t="s">
        <v>82</v>
      </c>
      <c r="AV122" s="14" t="s">
        <v>80</v>
      </c>
      <c r="AW122" s="14" t="s">
        <v>34</v>
      </c>
      <c r="AX122" s="14" t="s">
        <v>73</v>
      </c>
      <c r="AY122" s="259" t="s">
        <v>134</v>
      </c>
    </row>
    <row r="123" s="13" customFormat="1">
      <c r="A123" s="13"/>
      <c r="B123" s="235"/>
      <c r="C123" s="236"/>
      <c r="D123" s="227" t="s">
        <v>161</v>
      </c>
      <c r="E123" s="237" t="s">
        <v>19</v>
      </c>
      <c r="F123" s="238" t="s">
        <v>452</v>
      </c>
      <c r="G123" s="236"/>
      <c r="H123" s="239">
        <v>96.480000000000004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161</v>
      </c>
      <c r="AU123" s="245" t="s">
        <v>82</v>
      </c>
      <c r="AV123" s="13" t="s">
        <v>82</v>
      </c>
      <c r="AW123" s="13" t="s">
        <v>34</v>
      </c>
      <c r="AX123" s="13" t="s">
        <v>80</v>
      </c>
      <c r="AY123" s="245" t="s">
        <v>134</v>
      </c>
    </row>
    <row r="124" s="2" customFormat="1" ht="21.75" customHeight="1">
      <c r="A124" s="39"/>
      <c r="B124" s="40"/>
      <c r="C124" s="214" t="s">
        <v>136</v>
      </c>
      <c r="D124" s="214" t="s">
        <v>137</v>
      </c>
      <c r="E124" s="215" t="s">
        <v>453</v>
      </c>
      <c r="F124" s="216" t="s">
        <v>454</v>
      </c>
      <c r="G124" s="217" t="s">
        <v>302</v>
      </c>
      <c r="H124" s="218">
        <v>172.63200000000001</v>
      </c>
      <c r="I124" s="219"/>
      <c r="J124" s="220">
        <f>ROUND(I124*H124,2)</f>
        <v>0</v>
      </c>
      <c r="K124" s="216" t="s">
        <v>303</v>
      </c>
      <c r="L124" s="45"/>
      <c r="M124" s="221" t="s">
        <v>19</v>
      </c>
      <c r="N124" s="222" t="s">
        <v>46</v>
      </c>
      <c r="O124" s="86"/>
      <c r="P124" s="223">
        <f>O124*H124</f>
        <v>0</v>
      </c>
      <c r="Q124" s="223">
        <v>0.0086524199999999992</v>
      </c>
      <c r="R124" s="223">
        <f>Q124*H124</f>
        <v>1.4936845694399998</v>
      </c>
      <c r="S124" s="223">
        <v>0</v>
      </c>
      <c r="T124" s="224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5" t="s">
        <v>142</v>
      </c>
      <c r="AT124" s="225" t="s">
        <v>137</v>
      </c>
      <c r="AU124" s="225" t="s">
        <v>82</v>
      </c>
      <c r="AY124" s="18" t="s">
        <v>134</v>
      </c>
      <c r="BE124" s="226">
        <f>IF(N124="základní",J124,0)</f>
        <v>0</v>
      </c>
      <c r="BF124" s="226">
        <f>IF(N124="snížená",J124,0)</f>
        <v>0</v>
      </c>
      <c r="BG124" s="226">
        <f>IF(N124="zákl. přenesená",J124,0)</f>
        <v>0</v>
      </c>
      <c r="BH124" s="226">
        <f>IF(N124="sníž. přenesená",J124,0)</f>
        <v>0</v>
      </c>
      <c r="BI124" s="226">
        <f>IF(N124="nulová",J124,0)</f>
        <v>0</v>
      </c>
      <c r="BJ124" s="18" t="s">
        <v>142</v>
      </c>
      <c r="BK124" s="226">
        <f>ROUND(I124*H124,2)</f>
        <v>0</v>
      </c>
      <c r="BL124" s="18" t="s">
        <v>142</v>
      </c>
      <c r="BM124" s="225" t="s">
        <v>455</v>
      </c>
    </row>
    <row r="125" s="2" customFormat="1">
      <c r="A125" s="39"/>
      <c r="B125" s="40"/>
      <c r="C125" s="41"/>
      <c r="D125" s="227" t="s">
        <v>144</v>
      </c>
      <c r="E125" s="41"/>
      <c r="F125" s="228" t="s">
        <v>456</v>
      </c>
      <c r="G125" s="41"/>
      <c r="H125" s="41"/>
      <c r="I125" s="229"/>
      <c r="J125" s="41"/>
      <c r="K125" s="41"/>
      <c r="L125" s="45"/>
      <c r="M125" s="230"/>
      <c r="N125" s="231"/>
      <c r="O125" s="86"/>
      <c r="P125" s="86"/>
      <c r="Q125" s="86"/>
      <c r="R125" s="86"/>
      <c r="S125" s="86"/>
      <c r="T125" s="87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82</v>
      </c>
    </row>
    <row r="126" s="2" customFormat="1">
      <c r="A126" s="39"/>
      <c r="B126" s="40"/>
      <c r="C126" s="41"/>
      <c r="D126" s="232" t="s">
        <v>146</v>
      </c>
      <c r="E126" s="41"/>
      <c r="F126" s="233" t="s">
        <v>457</v>
      </c>
      <c r="G126" s="41"/>
      <c r="H126" s="41"/>
      <c r="I126" s="229"/>
      <c r="J126" s="41"/>
      <c r="K126" s="41"/>
      <c r="L126" s="45"/>
      <c r="M126" s="230"/>
      <c r="N126" s="231"/>
      <c r="O126" s="86"/>
      <c r="P126" s="86"/>
      <c r="Q126" s="86"/>
      <c r="R126" s="86"/>
      <c r="S126" s="86"/>
      <c r="T126" s="87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146</v>
      </c>
      <c r="AU126" s="18" t="s">
        <v>82</v>
      </c>
    </row>
    <row r="127" s="14" customFormat="1">
      <c r="A127" s="14"/>
      <c r="B127" s="250"/>
      <c r="C127" s="251"/>
      <c r="D127" s="227" t="s">
        <v>161</v>
      </c>
      <c r="E127" s="252" t="s">
        <v>19</v>
      </c>
      <c r="F127" s="253" t="s">
        <v>458</v>
      </c>
      <c r="G127" s="251"/>
      <c r="H127" s="252" t="s">
        <v>19</v>
      </c>
      <c r="I127" s="254"/>
      <c r="J127" s="251"/>
      <c r="K127" s="251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161</v>
      </c>
      <c r="AU127" s="259" t="s">
        <v>82</v>
      </c>
      <c r="AV127" s="14" t="s">
        <v>80</v>
      </c>
      <c r="AW127" s="14" t="s">
        <v>34</v>
      </c>
      <c r="AX127" s="14" t="s">
        <v>73</v>
      </c>
      <c r="AY127" s="259" t="s">
        <v>134</v>
      </c>
    </row>
    <row r="128" s="13" customFormat="1">
      <c r="A128" s="13"/>
      <c r="B128" s="235"/>
      <c r="C128" s="236"/>
      <c r="D128" s="227" t="s">
        <v>161</v>
      </c>
      <c r="E128" s="237" t="s">
        <v>19</v>
      </c>
      <c r="F128" s="238" t="s">
        <v>459</v>
      </c>
      <c r="G128" s="236"/>
      <c r="H128" s="239">
        <v>172.63200000000001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161</v>
      </c>
      <c r="AU128" s="245" t="s">
        <v>82</v>
      </c>
      <c r="AV128" s="13" t="s">
        <v>82</v>
      </c>
      <c r="AW128" s="13" t="s">
        <v>34</v>
      </c>
      <c r="AX128" s="13" t="s">
        <v>80</v>
      </c>
      <c r="AY128" s="245" t="s">
        <v>134</v>
      </c>
    </row>
    <row r="129" s="2" customFormat="1" ht="21.75" customHeight="1">
      <c r="A129" s="39"/>
      <c r="B129" s="40"/>
      <c r="C129" s="214" t="s">
        <v>148</v>
      </c>
      <c r="D129" s="214" t="s">
        <v>137</v>
      </c>
      <c r="E129" s="215" t="s">
        <v>460</v>
      </c>
      <c r="F129" s="216" t="s">
        <v>461</v>
      </c>
      <c r="G129" s="217" t="s">
        <v>302</v>
      </c>
      <c r="H129" s="218">
        <v>172.63200000000001</v>
      </c>
      <c r="I129" s="219"/>
      <c r="J129" s="220">
        <f>ROUND(I129*H129,2)</f>
        <v>0</v>
      </c>
      <c r="K129" s="216" t="s">
        <v>303</v>
      </c>
      <c r="L129" s="45"/>
      <c r="M129" s="221" t="s">
        <v>19</v>
      </c>
      <c r="N129" s="222" t="s">
        <v>46</v>
      </c>
      <c r="O129" s="86"/>
      <c r="P129" s="223">
        <f>O129*H129</f>
        <v>0</v>
      </c>
      <c r="Q129" s="223">
        <v>0</v>
      </c>
      <c r="R129" s="223">
        <f>Q129*H129</f>
        <v>0</v>
      </c>
      <c r="S129" s="223">
        <v>0</v>
      </c>
      <c r="T129" s="22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5" t="s">
        <v>142</v>
      </c>
      <c r="AT129" s="225" t="s">
        <v>137</v>
      </c>
      <c r="AU129" s="225" t="s">
        <v>82</v>
      </c>
      <c r="AY129" s="18" t="s">
        <v>134</v>
      </c>
      <c r="BE129" s="226">
        <f>IF(N129="základní",J129,0)</f>
        <v>0</v>
      </c>
      <c r="BF129" s="226">
        <f>IF(N129="snížená",J129,0)</f>
        <v>0</v>
      </c>
      <c r="BG129" s="226">
        <f>IF(N129="zákl. přenesená",J129,0)</f>
        <v>0</v>
      </c>
      <c r="BH129" s="226">
        <f>IF(N129="sníž. přenesená",J129,0)</f>
        <v>0</v>
      </c>
      <c r="BI129" s="226">
        <f>IF(N129="nulová",J129,0)</f>
        <v>0</v>
      </c>
      <c r="BJ129" s="18" t="s">
        <v>142</v>
      </c>
      <c r="BK129" s="226">
        <f>ROUND(I129*H129,2)</f>
        <v>0</v>
      </c>
      <c r="BL129" s="18" t="s">
        <v>142</v>
      </c>
      <c r="BM129" s="225" t="s">
        <v>462</v>
      </c>
    </row>
    <row r="130" s="2" customFormat="1">
      <c r="A130" s="39"/>
      <c r="B130" s="40"/>
      <c r="C130" s="41"/>
      <c r="D130" s="227" t="s">
        <v>144</v>
      </c>
      <c r="E130" s="41"/>
      <c r="F130" s="228" t="s">
        <v>463</v>
      </c>
      <c r="G130" s="41"/>
      <c r="H130" s="41"/>
      <c r="I130" s="229"/>
      <c r="J130" s="41"/>
      <c r="K130" s="41"/>
      <c r="L130" s="45"/>
      <c r="M130" s="230"/>
      <c r="N130" s="231"/>
      <c r="O130" s="86"/>
      <c r="P130" s="86"/>
      <c r="Q130" s="86"/>
      <c r="R130" s="86"/>
      <c r="S130" s="86"/>
      <c r="T130" s="87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82</v>
      </c>
    </row>
    <row r="131" s="2" customFormat="1">
      <c r="A131" s="39"/>
      <c r="B131" s="40"/>
      <c r="C131" s="41"/>
      <c r="D131" s="232" t="s">
        <v>146</v>
      </c>
      <c r="E131" s="41"/>
      <c r="F131" s="233" t="s">
        <v>464</v>
      </c>
      <c r="G131" s="41"/>
      <c r="H131" s="41"/>
      <c r="I131" s="229"/>
      <c r="J131" s="41"/>
      <c r="K131" s="41"/>
      <c r="L131" s="45"/>
      <c r="M131" s="230"/>
      <c r="N131" s="231"/>
      <c r="O131" s="86"/>
      <c r="P131" s="86"/>
      <c r="Q131" s="86"/>
      <c r="R131" s="86"/>
      <c r="S131" s="86"/>
      <c r="T131" s="87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146</v>
      </c>
      <c r="AU131" s="18" t="s">
        <v>82</v>
      </c>
    </row>
    <row r="132" s="2" customFormat="1" ht="24.15" customHeight="1">
      <c r="A132" s="39"/>
      <c r="B132" s="40"/>
      <c r="C132" s="214" t="s">
        <v>236</v>
      </c>
      <c r="D132" s="214" t="s">
        <v>137</v>
      </c>
      <c r="E132" s="215" t="s">
        <v>465</v>
      </c>
      <c r="F132" s="216" t="s">
        <v>466</v>
      </c>
      <c r="G132" s="217" t="s">
        <v>405</v>
      </c>
      <c r="H132" s="218">
        <v>3.2410000000000001</v>
      </c>
      <c r="I132" s="219"/>
      <c r="J132" s="220">
        <f>ROUND(I132*H132,2)</f>
        <v>0</v>
      </c>
      <c r="K132" s="216" t="s">
        <v>303</v>
      </c>
      <c r="L132" s="45"/>
      <c r="M132" s="221" t="s">
        <v>19</v>
      </c>
      <c r="N132" s="222" t="s">
        <v>46</v>
      </c>
      <c r="O132" s="86"/>
      <c r="P132" s="223">
        <f>O132*H132</f>
        <v>0</v>
      </c>
      <c r="Q132" s="223">
        <v>1.095275</v>
      </c>
      <c r="R132" s="223">
        <f>Q132*H132</f>
        <v>3.5497862750000002</v>
      </c>
      <c r="S132" s="223">
        <v>0</v>
      </c>
      <c r="T132" s="224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5" t="s">
        <v>142</v>
      </c>
      <c r="AT132" s="225" t="s">
        <v>137</v>
      </c>
      <c r="AU132" s="225" t="s">
        <v>82</v>
      </c>
      <c r="AY132" s="18" t="s">
        <v>134</v>
      </c>
      <c r="BE132" s="226">
        <f>IF(N132="základní",J132,0)</f>
        <v>0</v>
      </c>
      <c r="BF132" s="226">
        <f>IF(N132="snížená",J132,0)</f>
        <v>0</v>
      </c>
      <c r="BG132" s="226">
        <f>IF(N132="zákl. přenesená",J132,0)</f>
        <v>0</v>
      </c>
      <c r="BH132" s="226">
        <f>IF(N132="sníž. přenesená",J132,0)</f>
        <v>0</v>
      </c>
      <c r="BI132" s="226">
        <f>IF(N132="nulová",J132,0)</f>
        <v>0</v>
      </c>
      <c r="BJ132" s="18" t="s">
        <v>142</v>
      </c>
      <c r="BK132" s="226">
        <f>ROUND(I132*H132,2)</f>
        <v>0</v>
      </c>
      <c r="BL132" s="18" t="s">
        <v>142</v>
      </c>
      <c r="BM132" s="225" t="s">
        <v>467</v>
      </c>
    </row>
    <row r="133" s="2" customFormat="1">
      <c r="A133" s="39"/>
      <c r="B133" s="40"/>
      <c r="C133" s="41"/>
      <c r="D133" s="227" t="s">
        <v>144</v>
      </c>
      <c r="E133" s="41"/>
      <c r="F133" s="228" t="s">
        <v>468</v>
      </c>
      <c r="G133" s="41"/>
      <c r="H133" s="41"/>
      <c r="I133" s="229"/>
      <c r="J133" s="41"/>
      <c r="K133" s="41"/>
      <c r="L133" s="45"/>
      <c r="M133" s="230"/>
      <c r="N133" s="231"/>
      <c r="O133" s="86"/>
      <c r="P133" s="86"/>
      <c r="Q133" s="86"/>
      <c r="R133" s="86"/>
      <c r="S133" s="86"/>
      <c r="T133" s="87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82</v>
      </c>
    </row>
    <row r="134" s="2" customFormat="1">
      <c r="A134" s="39"/>
      <c r="B134" s="40"/>
      <c r="C134" s="41"/>
      <c r="D134" s="232" t="s">
        <v>146</v>
      </c>
      <c r="E134" s="41"/>
      <c r="F134" s="233" t="s">
        <v>469</v>
      </c>
      <c r="G134" s="41"/>
      <c r="H134" s="41"/>
      <c r="I134" s="229"/>
      <c r="J134" s="41"/>
      <c r="K134" s="41"/>
      <c r="L134" s="45"/>
      <c r="M134" s="230"/>
      <c r="N134" s="231"/>
      <c r="O134" s="86"/>
      <c r="P134" s="86"/>
      <c r="Q134" s="86"/>
      <c r="R134" s="86"/>
      <c r="S134" s="86"/>
      <c r="T134" s="87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146</v>
      </c>
      <c r="AU134" s="18" t="s">
        <v>82</v>
      </c>
    </row>
    <row r="135" s="14" customFormat="1">
      <c r="A135" s="14"/>
      <c r="B135" s="250"/>
      <c r="C135" s="251"/>
      <c r="D135" s="227" t="s">
        <v>161</v>
      </c>
      <c r="E135" s="252" t="s">
        <v>19</v>
      </c>
      <c r="F135" s="253" t="s">
        <v>470</v>
      </c>
      <c r="G135" s="251"/>
      <c r="H135" s="252" t="s">
        <v>19</v>
      </c>
      <c r="I135" s="254"/>
      <c r="J135" s="251"/>
      <c r="K135" s="251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161</v>
      </c>
      <c r="AU135" s="259" t="s">
        <v>82</v>
      </c>
      <c r="AV135" s="14" t="s">
        <v>80</v>
      </c>
      <c r="AW135" s="14" t="s">
        <v>34</v>
      </c>
      <c r="AX135" s="14" t="s">
        <v>73</v>
      </c>
      <c r="AY135" s="259" t="s">
        <v>134</v>
      </c>
    </row>
    <row r="136" s="13" customFormat="1">
      <c r="A136" s="13"/>
      <c r="B136" s="235"/>
      <c r="C136" s="236"/>
      <c r="D136" s="227" t="s">
        <v>161</v>
      </c>
      <c r="E136" s="237" t="s">
        <v>19</v>
      </c>
      <c r="F136" s="238" t="s">
        <v>471</v>
      </c>
      <c r="G136" s="236"/>
      <c r="H136" s="239">
        <v>3.2410000000000001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161</v>
      </c>
      <c r="AU136" s="245" t="s">
        <v>82</v>
      </c>
      <c r="AV136" s="13" t="s">
        <v>82</v>
      </c>
      <c r="AW136" s="13" t="s">
        <v>34</v>
      </c>
      <c r="AX136" s="13" t="s">
        <v>80</v>
      </c>
      <c r="AY136" s="245" t="s">
        <v>134</v>
      </c>
    </row>
    <row r="137" s="12" customFormat="1" ht="22.8" customHeight="1">
      <c r="A137" s="12"/>
      <c r="B137" s="198"/>
      <c r="C137" s="199"/>
      <c r="D137" s="200" t="s">
        <v>72</v>
      </c>
      <c r="E137" s="212" t="s">
        <v>248</v>
      </c>
      <c r="F137" s="212" t="s">
        <v>472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SUM(P138:P156)</f>
        <v>0</v>
      </c>
      <c r="Q137" s="206"/>
      <c r="R137" s="207">
        <f>SUM(R138:R156)</f>
        <v>0.49725600000000003</v>
      </c>
      <c r="S137" s="206"/>
      <c r="T137" s="208">
        <f>SUM(T138:T156)</f>
        <v>19.199999999999999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80</v>
      </c>
      <c r="AT137" s="210" t="s">
        <v>72</v>
      </c>
      <c r="AU137" s="210" t="s">
        <v>80</v>
      </c>
      <c r="AY137" s="209" t="s">
        <v>134</v>
      </c>
      <c r="BK137" s="211">
        <f>SUM(BK138:BK156)</f>
        <v>0</v>
      </c>
    </row>
    <row r="138" s="2" customFormat="1" ht="24.15" customHeight="1">
      <c r="A138" s="39"/>
      <c r="B138" s="40"/>
      <c r="C138" s="214" t="s">
        <v>243</v>
      </c>
      <c r="D138" s="214" t="s">
        <v>137</v>
      </c>
      <c r="E138" s="215" t="s">
        <v>473</v>
      </c>
      <c r="F138" s="216" t="s">
        <v>474</v>
      </c>
      <c r="G138" s="217" t="s">
        <v>475</v>
      </c>
      <c r="H138" s="218">
        <v>242.84</v>
      </c>
      <c r="I138" s="219"/>
      <c r="J138" s="220">
        <f>ROUND(I138*H138,2)</f>
        <v>0</v>
      </c>
      <c r="K138" s="216" t="s">
        <v>303</v>
      </c>
      <c r="L138" s="45"/>
      <c r="M138" s="221" t="s">
        <v>19</v>
      </c>
      <c r="N138" s="222" t="s">
        <v>46</v>
      </c>
      <c r="O138" s="86"/>
      <c r="P138" s="223">
        <f>O138*H138</f>
        <v>0</v>
      </c>
      <c r="Q138" s="223">
        <v>0.002</v>
      </c>
      <c r="R138" s="223">
        <f>Q138*H138</f>
        <v>0.48568</v>
      </c>
      <c r="S138" s="223">
        <v>0</v>
      </c>
      <c r="T138" s="22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5" t="s">
        <v>142</v>
      </c>
      <c r="AT138" s="225" t="s">
        <v>137</v>
      </c>
      <c r="AU138" s="225" t="s">
        <v>82</v>
      </c>
      <c r="AY138" s="18" t="s">
        <v>134</v>
      </c>
      <c r="BE138" s="226">
        <f>IF(N138="základní",J138,0)</f>
        <v>0</v>
      </c>
      <c r="BF138" s="226">
        <f>IF(N138="snížená",J138,0)</f>
        <v>0</v>
      </c>
      <c r="BG138" s="226">
        <f>IF(N138="zákl. přenesená",J138,0)</f>
        <v>0</v>
      </c>
      <c r="BH138" s="226">
        <f>IF(N138="sníž. přenesená",J138,0)</f>
        <v>0</v>
      </c>
      <c r="BI138" s="226">
        <f>IF(N138="nulová",J138,0)</f>
        <v>0</v>
      </c>
      <c r="BJ138" s="18" t="s">
        <v>142</v>
      </c>
      <c r="BK138" s="226">
        <f>ROUND(I138*H138,2)</f>
        <v>0</v>
      </c>
      <c r="BL138" s="18" t="s">
        <v>142</v>
      </c>
      <c r="BM138" s="225" t="s">
        <v>476</v>
      </c>
    </row>
    <row r="139" s="2" customFormat="1">
      <c r="A139" s="39"/>
      <c r="B139" s="40"/>
      <c r="C139" s="41"/>
      <c r="D139" s="227" t="s">
        <v>144</v>
      </c>
      <c r="E139" s="41"/>
      <c r="F139" s="228" t="s">
        <v>477</v>
      </c>
      <c r="G139" s="41"/>
      <c r="H139" s="41"/>
      <c r="I139" s="229"/>
      <c r="J139" s="41"/>
      <c r="K139" s="41"/>
      <c r="L139" s="45"/>
      <c r="M139" s="230"/>
      <c r="N139" s="231"/>
      <c r="O139" s="86"/>
      <c r="P139" s="86"/>
      <c r="Q139" s="86"/>
      <c r="R139" s="86"/>
      <c r="S139" s="86"/>
      <c r="T139" s="87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82</v>
      </c>
    </row>
    <row r="140" s="2" customFormat="1">
      <c r="A140" s="39"/>
      <c r="B140" s="40"/>
      <c r="C140" s="41"/>
      <c r="D140" s="232" t="s">
        <v>146</v>
      </c>
      <c r="E140" s="41"/>
      <c r="F140" s="233" t="s">
        <v>478</v>
      </c>
      <c r="G140" s="41"/>
      <c r="H140" s="41"/>
      <c r="I140" s="229"/>
      <c r="J140" s="41"/>
      <c r="K140" s="41"/>
      <c r="L140" s="45"/>
      <c r="M140" s="230"/>
      <c r="N140" s="231"/>
      <c r="O140" s="86"/>
      <c r="P140" s="86"/>
      <c r="Q140" s="86"/>
      <c r="R140" s="86"/>
      <c r="S140" s="86"/>
      <c r="T140" s="87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146</v>
      </c>
      <c r="AU140" s="18" t="s">
        <v>82</v>
      </c>
    </row>
    <row r="141" s="13" customFormat="1">
      <c r="A141" s="13"/>
      <c r="B141" s="235"/>
      <c r="C141" s="236"/>
      <c r="D141" s="227" t="s">
        <v>161</v>
      </c>
      <c r="E141" s="237" t="s">
        <v>19</v>
      </c>
      <c r="F141" s="238" t="s">
        <v>479</v>
      </c>
      <c r="G141" s="236"/>
      <c r="H141" s="239">
        <v>242.84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161</v>
      </c>
      <c r="AU141" s="245" t="s">
        <v>82</v>
      </c>
      <c r="AV141" s="13" t="s">
        <v>82</v>
      </c>
      <c r="AW141" s="13" t="s">
        <v>34</v>
      </c>
      <c r="AX141" s="13" t="s">
        <v>80</v>
      </c>
      <c r="AY141" s="245" t="s">
        <v>134</v>
      </c>
    </row>
    <row r="142" s="2" customFormat="1" ht="33" customHeight="1">
      <c r="A142" s="39"/>
      <c r="B142" s="40"/>
      <c r="C142" s="214" t="s">
        <v>248</v>
      </c>
      <c r="D142" s="214" t="s">
        <v>137</v>
      </c>
      <c r="E142" s="215" t="s">
        <v>480</v>
      </c>
      <c r="F142" s="216" t="s">
        <v>481</v>
      </c>
      <c r="G142" s="217" t="s">
        <v>302</v>
      </c>
      <c r="H142" s="218">
        <v>9.1999999999999993</v>
      </c>
      <c r="I142" s="219"/>
      <c r="J142" s="220">
        <f>ROUND(I142*H142,2)</f>
        <v>0</v>
      </c>
      <c r="K142" s="216" t="s">
        <v>303</v>
      </c>
      <c r="L142" s="45"/>
      <c r="M142" s="221" t="s">
        <v>19</v>
      </c>
      <c r="N142" s="222" t="s">
        <v>46</v>
      </c>
      <c r="O142" s="86"/>
      <c r="P142" s="223">
        <f>O142*H142</f>
        <v>0</v>
      </c>
      <c r="Q142" s="223">
        <v>0.00063000000000000003</v>
      </c>
      <c r="R142" s="223">
        <f>Q142*H142</f>
        <v>0.0057959999999999999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142</v>
      </c>
      <c r="AT142" s="225" t="s">
        <v>137</v>
      </c>
      <c r="AU142" s="225" t="s">
        <v>82</v>
      </c>
      <c r="AY142" s="18" t="s">
        <v>134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142</v>
      </c>
      <c r="BK142" s="226">
        <f>ROUND(I142*H142,2)</f>
        <v>0</v>
      </c>
      <c r="BL142" s="18" t="s">
        <v>142</v>
      </c>
      <c r="BM142" s="225" t="s">
        <v>482</v>
      </c>
    </row>
    <row r="143" s="2" customFormat="1">
      <c r="A143" s="39"/>
      <c r="B143" s="40"/>
      <c r="C143" s="41"/>
      <c r="D143" s="227" t="s">
        <v>144</v>
      </c>
      <c r="E143" s="41"/>
      <c r="F143" s="228" t="s">
        <v>483</v>
      </c>
      <c r="G143" s="41"/>
      <c r="H143" s="41"/>
      <c r="I143" s="229"/>
      <c r="J143" s="41"/>
      <c r="K143" s="41"/>
      <c r="L143" s="45"/>
      <c r="M143" s="230"/>
      <c r="N143" s="231"/>
      <c r="O143" s="86"/>
      <c r="P143" s="86"/>
      <c r="Q143" s="86"/>
      <c r="R143" s="86"/>
      <c r="S143" s="86"/>
      <c r="T143" s="87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82</v>
      </c>
    </row>
    <row r="144" s="2" customFormat="1">
      <c r="A144" s="39"/>
      <c r="B144" s="40"/>
      <c r="C144" s="41"/>
      <c r="D144" s="232" t="s">
        <v>146</v>
      </c>
      <c r="E144" s="41"/>
      <c r="F144" s="233" t="s">
        <v>484</v>
      </c>
      <c r="G144" s="41"/>
      <c r="H144" s="41"/>
      <c r="I144" s="229"/>
      <c r="J144" s="41"/>
      <c r="K144" s="41"/>
      <c r="L144" s="45"/>
      <c r="M144" s="230"/>
      <c r="N144" s="231"/>
      <c r="O144" s="86"/>
      <c r="P144" s="86"/>
      <c r="Q144" s="86"/>
      <c r="R144" s="86"/>
      <c r="S144" s="86"/>
      <c r="T144" s="87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146</v>
      </c>
      <c r="AU144" s="18" t="s">
        <v>82</v>
      </c>
    </row>
    <row r="145" s="14" customFormat="1">
      <c r="A145" s="14"/>
      <c r="B145" s="250"/>
      <c r="C145" s="251"/>
      <c r="D145" s="227" t="s">
        <v>161</v>
      </c>
      <c r="E145" s="252" t="s">
        <v>19</v>
      </c>
      <c r="F145" s="253" t="s">
        <v>485</v>
      </c>
      <c r="G145" s="251"/>
      <c r="H145" s="252" t="s">
        <v>19</v>
      </c>
      <c r="I145" s="254"/>
      <c r="J145" s="251"/>
      <c r="K145" s="251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161</v>
      </c>
      <c r="AU145" s="259" t="s">
        <v>82</v>
      </c>
      <c r="AV145" s="14" t="s">
        <v>80</v>
      </c>
      <c r="AW145" s="14" t="s">
        <v>34</v>
      </c>
      <c r="AX145" s="14" t="s">
        <v>73</v>
      </c>
      <c r="AY145" s="259" t="s">
        <v>134</v>
      </c>
    </row>
    <row r="146" s="13" customFormat="1">
      <c r="A146" s="13"/>
      <c r="B146" s="235"/>
      <c r="C146" s="236"/>
      <c r="D146" s="227" t="s">
        <v>161</v>
      </c>
      <c r="E146" s="237" t="s">
        <v>19</v>
      </c>
      <c r="F146" s="238" t="s">
        <v>486</v>
      </c>
      <c r="G146" s="236"/>
      <c r="H146" s="239">
        <v>9.1999999999999993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161</v>
      </c>
      <c r="AU146" s="245" t="s">
        <v>82</v>
      </c>
      <c r="AV146" s="13" t="s">
        <v>82</v>
      </c>
      <c r="AW146" s="13" t="s">
        <v>34</v>
      </c>
      <c r="AX146" s="13" t="s">
        <v>80</v>
      </c>
      <c r="AY146" s="245" t="s">
        <v>134</v>
      </c>
    </row>
    <row r="147" s="2" customFormat="1" ht="24.15" customHeight="1">
      <c r="A147" s="39"/>
      <c r="B147" s="40"/>
      <c r="C147" s="214" t="s">
        <v>252</v>
      </c>
      <c r="D147" s="214" t="s">
        <v>137</v>
      </c>
      <c r="E147" s="215" t="s">
        <v>487</v>
      </c>
      <c r="F147" s="216" t="s">
        <v>488</v>
      </c>
      <c r="G147" s="217" t="s">
        <v>475</v>
      </c>
      <c r="H147" s="218">
        <v>34</v>
      </c>
      <c r="I147" s="219"/>
      <c r="J147" s="220">
        <f>ROUND(I147*H147,2)</f>
        <v>0</v>
      </c>
      <c r="K147" s="216" t="s">
        <v>303</v>
      </c>
      <c r="L147" s="45"/>
      <c r="M147" s="221" t="s">
        <v>19</v>
      </c>
      <c r="N147" s="222" t="s">
        <v>46</v>
      </c>
      <c r="O147" s="86"/>
      <c r="P147" s="223">
        <f>O147*H147</f>
        <v>0</v>
      </c>
      <c r="Q147" s="223">
        <v>0.00017000000000000001</v>
      </c>
      <c r="R147" s="223">
        <f>Q147*H147</f>
        <v>0.0057800000000000004</v>
      </c>
      <c r="S147" s="223">
        <v>0</v>
      </c>
      <c r="T147" s="22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5" t="s">
        <v>142</v>
      </c>
      <c r="AT147" s="225" t="s">
        <v>137</v>
      </c>
      <c r="AU147" s="225" t="s">
        <v>82</v>
      </c>
      <c r="AY147" s="18" t="s">
        <v>134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8" t="s">
        <v>142</v>
      </c>
      <c r="BK147" s="226">
        <f>ROUND(I147*H147,2)</f>
        <v>0</v>
      </c>
      <c r="BL147" s="18" t="s">
        <v>142</v>
      </c>
      <c r="BM147" s="225" t="s">
        <v>489</v>
      </c>
    </row>
    <row r="148" s="2" customFormat="1">
      <c r="A148" s="39"/>
      <c r="B148" s="40"/>
      <c r="C148" s="41"/>
      <c r="D148" s="227" t="s">
        <v>144</v>
      </c>
      <c r="E148" s="41"/>
      <c r="F148" s="228" t="s">
        <v>490</v>
      </c>
      <c r="G148" s="41"/>
      <c r="H148" s="41"/>
      <c r="I148" s="229"/>
      <c r="J148" s="41"/>
      <c r="K148" s="41"/>
      <c r="L148" s="45"/>
      <c r="M148" s="230"/>
      <c r="N148" s="231"/>
      <c r="O148" s="86"/>
      <c r="P148" s="86"/>
      <c r="Q148" s="86"/>
      <c r="R148" s="86"/>
      <c r="S148" s="86"/>
      <c r="T148" s="87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144</v>
      </c>
      <c r="AU148" s="18" t="s">
        <v>82</v>
      </c>
    </row>
    <row r="149" s="2" customFormat="1">
      <c r="A149" s="39"/>
      <c r="B149" s="40"/>
      <c r="C149" s="41"/>
      <c r="D149" s="232" t="s">
        <v>146</v>
      </c>
      <c r="E149" s="41"/>
      <c r="F149" s="233" t="s">
        <v>491</v>
      </c>
      <c r="G149" s="41"/>
      <c r="H149" s="41"/>
      <c r="I149" s="229"/>
      <c r="J149" s="41"/>
      <c r="K149" s="41"/>
      <c r="L149" s="45"/>
      <c r="M149" s="230"/>
      <c r="N149" s="231"/>
      <c r="O149" s="86"/>
      <c r="P149" s="86"/>
      <c r="Q149" s="86"/>
      <c r="R149" s="86"/>
      <c r="S149" s="86"/>
      <c r="T149" s="87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146</v>
      </c>
      <c r="AU149" s="18" t="s">
        <v>82</v>
      </c>
    </row>
    <row r="150" s="14" customFormat="1">
      <c r="A150" s="14"/>
      <c r="B150" s="250"/>
      <c r="C150" s="251"/>
      <c r="D150" s="227" t="s">
        <v>161</v>
      </c>
      <c r="E150" s="252" t="s">
        <v>19</v>
      </c>
      <c r="F150" s="253" t="s">
        <v>492</v>
      </c>
      <c r="G150" s="251"/>
      <c r="H150" s="252" t="s">
        <v>19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161</v>
      </c>
      <c r="AU150" s="259" t="s">
        <v>82</v>
      </c>
      <c r="AV150" s="14" t="s">
        <v>80</v>
      </c>
      <c r="AW150" s="14" t="s">
        <v>34</v>
      </c>
      <c r="AX150" s="14" t="s">
        <v>73</v>
      </c>
      <c r="AY150" s="259" t="s">
        <v>134</v>
      </c>
    </row>
    <row r="151" s="13" customFormat="1">
      <c r="A151" s="13"/>
      <c r="B151" s="235"/>
      <c r="C151" s="236"/>
      <c r="D151" s="227" t="s">
        <v>161</v>
      </c>
      <c r="E151" s="237" t="s">
        <v>19</v>
      </c>
      <c r="F151" s="238" t="s">
        <v>493</v>
      </c>
      <c r="G151" s="236"/>
      <c r="H151" s="239">
        <v>34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161</v>
      </c>
      <c r="AU151" s="245" t="s">
        <v>82</v>
      </c>
      <c r="AV151" s="13" t="s">
        <v>82</v>
      </c>
      <c r="AW151" s="13" t="s">
        <v>34</v>
      </c>
      <c r="AX151" s="13" t="s">
        <v>80</v>
      </c>
      <c r="AY151" s="245" t="s">
        <v>134</v>
      </c>
    </row>
    <row r="152" s="2" customFormat="1" ht="16.5" customHeight="1">
      <c r="A152" s="39"/>
      <c r="B152" s="40"/>
      <c r="C152" s="214" t="s">
        <v>256</v>
      </c>
      <c r="D152" s="214" t="s">
        <v>137</v>
      </c>
      <c r="E152" s="215" t="s">
        <v>494</v>
      </c>
      <c r="F152" s="216" t="s">
        <v>495</v>
      </c>
      <c r="G152" s="217" t="s">
        <v>156</v>
      </c>
      <c r="H152" s="218">
        <v>9.5999999999999996</v>
      </c>
      <c r="I152" s="219"/>
      <c r="J152" s="220">
        <f>ROUND(I152*H152,2)</f>
        <v>0</v>
      </c>
      <c r="K152" s="216" t="s">
        <v>303</v>
      </c>
      <c r="L152" s="45"/>
      <c r="M152" s="221" t="s">
        <v>19</v>
      </c>
      <c r="N152" s="222" t="s">
        <v>46</v>
      </c>
      <c r="O152" s="86"/>
      <c r="P152" s="223">
        <f>O152*H152</f>
        <v>0</v>
      </c>
      <c r="Q152" s="223">
        <v>0</v>
      </c>
      <c r="R152" s="223">
        <f>Q152*H152</f>
        <v>0</v>
      </c>
      <c r="S152" s="223">
        <v>2</v>
      </c>
      <c r="T152" s="224">
        <f>S152*H152</f>
        <v>19.199999999999999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5" t="s">
        <v>142</v>
      </c>
      <c r="AT152" s="225" t="s">
        <v>137</v>
      </c>
      <c r="AU152" s="225" t="s">
        <v>82</v>
      </c>
      <c r="AY152" s="18" t="s">
        <v>134</v>
      </c>
      <c r="BE152" s="226">
        <f>IF(N152="základní",J152,0)</f>
        <v>0</v>
      </c>
      <c r="BF152" s="226">
        <f>IF(N152="snížená",J152,0)</f>
        <v>0</v>
      </c>
      <c r="BG152" s="226">
        <f>IF(N152="zákl. přenesená",J152,0)</f>
        <v>0</v>
      </c>
      <c r="BH152" s="226">
        <f>IF(N152="sníž. přenesená",J152,0)</f>
        <v>0</v>
      </c>
      <c r="BI152" s="226">
        <f>IF(N152="nulová",J152,0)</f>
        <v>0</v>
      </c>
      <c r="BJ152" s="18" t="s">
        <v>142</v>
      </c>
      <c r="BK152" s="226">
        <f>ROUND(I152*H152,2)</f>
        <v>0</v>
      </c>
      <c r="BL152" s="18" t="s">
        <v>142</v>
      </c>
      <c r="BM152" s="225" t="s">
        <v>496</v>
      </c>
    </row>
    <row r="153" s="2" customFormat="1">
      <c r="A153" s="39"/>
      <c r="B153" s="40"/>
      <c r="C153" s="41"/>
      <c r="D153" s="227" t="s">
        <v>144</v>
      </c>
      <c r="E153" s="41"/>
      <c r="F153" s="228" t="s">
        <v>495</v>
      </c>
      <c r="G153" s="41"/>
      <c r="H153" s="41"/>
      <c r="I153" s="229"/>
      <c r="J153" s="41"/>
      <c r="K153" s="41"/>
      <c r="L153" s="45"/>
      <c r="M153" s="230"/>
      <c r="N153" s="231"/>
      <c r="O153" s="86"/>
      <c r="P153" s="86"/>
      <c r="Q153" s="86"/>
      <c r="R153" s="86"/>
      <c r="S153" s="86"/>
      <c r="T153" s="87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82</v>
      </c>
    </row>
    <row r="154" s="2" customFormat="1">
      <c r="A154" s="39"/>
      <c r="B154" s="40"/>
      <c r="C154" s="41"/>
      <c r="D154" s="232" t="s">
        <v>146</v>
      </c>
      <c r="E154" s="41"/>
      <c r="F154" s="233" t="s">
        <v>497</v>
      </c>
      <c r="G154" s="41"/>
      <c r="H154" s="41"/>
      <c r="I154" s="229"/>
      <c r="J154" s="41"/>
      <c r="K154" s="41"/>
      <c r="L154" s="45"/>
      <c r="M154" s="230"/>
      <c r="N154" s="231"/>
      <c r="O154" s="86"/>
      <c r="P154" s="86"/>
      <c r="Q154" s="86"/>
      <c r="R154" s="86"/>
      <c r="S154" s="86"/>
      <c r="T154" s="87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146</v>
      </c>
      <c r="AU154" s="18" t="s">
        <v>82</v>
      </c>
    </row>
    <row r="155" s="14" customFormat="1">
      <c r="A155" s="14"/>
      <c r="B155" s="250"/>
      <c r="C155" s="251"/>
      <c r="D155" s="227" t="s">
        <v>161</v>
      </c>
      <c r="E155" s="252" t="s">
        <v>19</v>
      </c>
      <c r="F155" s="253" t="s">
        <v>498</v>
      </c>
      <c r="G155" s="251"/>
      <c r="H155" s="252" t="s">
        <v>19</v>
      </c>
      <c r="I155" s="254"/>
      <c r="J155" s="251"/>
      <c r="K155" s="251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161</v>
      </c>
      <c r="AU155" s="259" t="s">
        <v>82</v>
      </c>
      <c r="AV155" s="14" t="s">
        <v>80</v>
      </c>
      <c r="AW155" s="14" t="s">
        <v>34</v>
      </c>
      <c r="AX155" s="14" t="s">
        <v>73</v>
      </c>
      <c r="AY155" s="259" t="s">
        <v>134</v>
      </c>
    </row>
    <row r="156" s="13" customFormat="1">
      <c r="A156" s="13"/>
      <c r="B156" s="235"/>
      <c r="C156" s="236"/>
      <c r="D156" s="227" t="s">
        <v>161</v>
      </c>
      <c r="E156" s="237" t="s">
        <v>19</v>
      </c>
      <c r="F156" s="238" t="s">
        <v>499</v>
      </c>
      <c r="G156" s="236"/>
      <c r="H156" s="239">
        <v>9.5999999999999996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161</v>
      </c>
      <c r="AU156" s="245" t="s">
        <v>82</v>
      </c>
      <c r="AV156" s="13" t="s">
        <v>82</v>
      </c>
      <c r="AW156" s="13" t="s">
        <v>34</v>
      </c>
      <c r="AX156" s="13" t="s">
        <v>80</v>
      </c>
      <c r="AY156" s="245" t="s">
        <v>134</v>
      </c>
    </row>
    <row r="157" s="12" customFormat="1" ht="22.8" customHeight="1">
      <c r="A157" s="12"/>
      <c r="B157" s="198"/>
      <c r="C157" s="199"/>
      <c r="D157" s="200" t="s">
        <v>72</v>
      </c>
      <c r="E157" s="212" t="s">
        <v>500</v>
      </c>
      <c r="F157" s="212" t="s">
        <v>501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SUM(P158:P159)</f>
        <v>0</v>
      </c>
      <c r="Q157" s="206"/>
      <c r="R157" s="207">
        <f>SUM(R158:R159)</f>
        <v>0</v>
      </c>
      <c r="S157" s="206"/>
      <c r="T157" s="208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80</v>
      </c>
      <c r="AT157" s="210" t="s">
        <v>72</v>
      </c>
      <c r="AU157" s="210" t="s">
        <v>80</v>
      </c>
      <c r="AY157" s="209" t="s">
        <v>134</v>
      </c>
      <c r="BK157" s="211">
        <f>SUM(BK158:BK159)</f>
        <v>0</v>
      </c>
    </row>
    <row r="158" s="2" customFormat="1" ht="37.8" customHeight="1">
      <c r="A158" s="39"/>
      <c r="B158" s="40"/>
      <c r="C158" s="214" t="s">
        <v>8</v>
      </c>
      <c r="D158" s="214" t="s">
        <v>137</v>
      </c>
      <c r="E158" s="215" t="s">
        <v>502</v>
      </c>
      <c r="F158" s="216" t="s">
        <v>503</v>
      </c>
      <c r="G158" s="217" t="s">
        <v>405</v>
      </c>
      <c r="H158" s="218">
        <v>19.199999999999999</v>
      </c>
      <c r="I158" s="219"/>
      <c r="J158" s="220">
        <f>ROUND(I158*H158,2)</f>
        <v>0</v>
      </c>
      <c r="K158" s="216" t="s">
        <v>19</v>
      </c>
      <c r="L158" s="45"/>
      <c r="M158" s="221" t="s">
        <v>19</v>
      </c>
      <c r="N158" s="222" t="s">
        <v>46</v>
      </c>
      <c r="O158" s="86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5" t="s">
        <v>142</v>
      </c>
      <c r="AT158" s="225" t="s">
        <v>137</v>
      </c>
      <c r="AU158" s="225" t="s">
        <v>82</v>
      </c>
      <c r="AY158" s="18" t="s">
        <v>134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8" t="s">
        <v>142</v>
      </c>
      <c r="BK158" s="226">
        <f>ROUND(I158*H158,2)</f>
        <v>0</v>
      </c>
      <c r="BL158" s="18" t="s">
        <v>142</v>
      </c>
      <c r="BM158" s="225" t="s">
        <v>504</v>
      </c>
    </row>
    <row r="159" s="2" customFormat="1">
      <c r="A159" s="39"/>
      <c r="B159" s="40"/>
      <c r="C159" s="41"/>
      <c r="D159" s="227" t="s">
        <v>144</v>
      </c>
      <c r="E159" s="41"/>
      <c r="F159" s="228" t="s">
        <v>503</v>
      </c>
      <c r="G159" s="41"/>
      <c r="H159" s="41"/>
      <c r="I159" s="229"/>
      <c r="J159" s="41"/>
      <c r="K159" s="41"/>
      <c r="L159" s="45"/>
      <c r="M159" s="230"/>
      <c r="N159" s="231"/>
      <c r="O159" s="86"/>
      <c r="P159" s="86"/>
      <c r="Q159" s="86"/>
      <c r="R159" s="86"/>
      <c r="S159" s="86"/>
      <c r="T159" s="87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82</v>
      </c>
    </row>
    <row r="160" s="12" customFormat="1" ht="22.8" customHeight="1">
      <c r="A160" s="12"/>
      <c r="B160" s="198"/>
      <c r="C160" s="199"/>
      <c r="D160" s="200" t="s">
        <v>72</v>
      </c>
      <c r="E160" s="212" t="s">
        <v>400</v>
      </c>
      <c r="F160" s="212" t="s">
        <v>401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SUM(P161:P163)</f>
        <v>0</v>
      </c>
      <c r="Q160" s="206"/>
      <c r="R160" s="207">
        <f>SUM(R161:R163)</f>
        <v>0</v>
      </c>
      <c r="S160" s="206"/>
      <c r="T160" s="208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80</v>
      </c>
      <c r="AT160" s="210" t="s">
        <v>72</v>
      </c>
      <c r="AU160" s="210" t="s">
        <v>80</v>
      </c>
      <c r="AY160" s="209" t="s">
        <v>134</v>
      </c>
      <c r="BK160" s="211">
        <f>SUM(BK161:BK163)</f>
        <v>0</v>
      </c>
    </row>
    <row r="161" s="2" customFormat="1" ht="16.5" customHeight="1">
      <c r="A161" s="39"/>
      <c r="B161" s="40"/>
      <c r="C161" s="214" t="s">
        <v>264</v>
      </c>
      <c r="D161" s="214" t="s">
        <v>137</v>
      </c>
      <c r="E161" s="215" t="s">
        <v>403</v>
      </c>
      <c r="F161" s="216" t="s">
        <v>404</v>
      </c>
      <c r="G161" s="217" t="s">
        <v>405</v>
      </c>
      <c r="H161" s="218">
        <v>5.5410000000000004</v>
      </c>
      <c r="I161" s="219"/>
      <c r="J161" s="220">
        <f>ROUND(I161*H161,2)</f>
        <v>0</v>
      </c>
      <c r="K161" s="216" t="s">
        <v>303</v>
      </c>
      <c r="L161" s="45"/>
      <c r="M161" s="221" t="s">
        <v>19</v>
      </c>
      <c r="N161" s="222" t="s">
        <v>46</v>
      </c>
      <c r="O161" s="86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5" t="s">
        <v>142</v>
      </c>
      <c r="AT161" s="225" t="s">
        <v>137</v>
      </c>
      <c r="AU161" s="225" t="s">
        <v>82</v>
      </c>
      <c r="AY161" s="18" t="s">
        <v>134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8" t="s">
        <v>142</v>
      </c>
      <c r="BK161" s="226">
        <f>ROUND(I161*H161,2)</f>
        <v>0</v>
      </c>
      <c r="BL161" s="18" t="s">
        <v>142</v>
      </c>
      <c r="BM161" s="225" t="s">
        <v>505</v>
      </c>
    </row>
    <row r="162" s="2" customFormat="1">
      <c r="A162" s="39"/>
      <c r="B162" s="40"/>
      <c r="C162" s="41"/>
      <c r="D162" s="227" t="s">
        <v>144</v>
      </c>
      <c r="E162" s="41"/>
      <c r="F162" s="228" t="s">
        <v>407</v>
      </c>
      <c r="G162" s="41"/>
      <c r="H162" s="41"/>
      <c r="I162" s="229"/>
      <c r="J162" s="41"/>
      <c r="K162" s="41"/>
      <c r="L162" s="45"/>
      <c r="M162" s="230"/>
      <c r="N162" s="231"/>
      <c r="O162" s="86"/>
      <c r="P162" s="86"/>
      <c r="Q162" s="86"/>
      <c r="R162" s="86"/>
      <c r="S162" s="86"/>
      <c r="T162" s="87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144</v>
      </c>
      <c r="AU162" s="18" t="s">
        <v>82</v>
      </c>
    </row>
    <row r="163" s="2" customFormat="1">
      <c r="A163" s="39"/>
      <c r="B163" s="40"/>
      <c r="C163" s="41"/>
      <c r="D163" s="232" t="s">
        <v>146</v>
      </c>
      <c r="E163" s="41"/>
      <c r="F163" s="233" t="s">
        <v>408</v>
      </c>
      <c r="G163" s="41"/>
      <c r="H163" s="41"/>
      <c r="I163" s="229"/>
      <c r="J163" s="41"/>
      <c r="K163" s="41"/>
      <c r="L163" s="45"/>
      <c r="M163" s="246"/>
      <c r="N163" s="247"/>
      <c r="O163" s="248"/>
      <c r="P163" s="248"/>
      <c r="Q163" s="248"/>
      <c r="R163" s="248"/>
      <c r="S163" s="248"/>
      <c r="T163" s="24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146</v>
      </c>
      <c r="AU163" s="18" t="s">
        <v>82</v>
      </c>
    </row>
    <row r="164" s="2" customFormat="1" ht="6.96" customHeight="1">
      <c r="A164" s="39"/>
      <c r="B164" s="61"/>
      <c r="C164" s="62"/>
      <c r="D164" s="62"/>
      <c r="E164" s="62"/>
      <c r="F164" s="62"/>
      <c r="G164" s="62"/>
      <c r="H164" s="62"/>
      <c r="I164" s="62"/>
      <c r="J164" s="62"/>
      <c r="K164" s="62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ooOfhuSIpejEsO62mwbDtlX5uZ+mVwZbCGoVPJl0pE40MWtXeJLMXUUcbmdFZNg/Z2cb48DwHwsq8LEMOE+PWg==" hashValue="5aMGVBk8e2hcxa6OSmguJc7Yb0EN/dZADwgTTw0jSGgQrRl8LOQsEBoX2YyJ2fnbatAvriy8AXy74xNVTmMR5w==" algorithmName="SHA-512" password="CC35"/>
  <autoFilter ref="C90:K16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108" r:id="rId1" display="https://podminky.urs.cz/item/CS_URS_2025_02/132351103"/>
    <hyperlink ref="F126" r:id="rId2" display="https://podminky.urs.cz/item/CS_URS_2025_02/321351010"/>
    <hyperlink ref="F131" r:id="rId3" display="https://podminky.urs.cz/item/CS_URS_2025_02/321352010"/>
    <hyperlink ref="F134" r:id="rId4" display="https://podminky.urs.cz/item/CS_URS_2025_02/321366111"/>
    <hyperlink ref="F140" r:id="rId5" display="https://podminky.urs.cz/item/CS_URS_2025_02/953333321"/>
    <hyperlink ref="F144" r:id="rId6" display="https://podminky.urs.cz/item/CS_URS_2025_02/953312122"/>
    <hyperlink ref="F149" r:id="rId7" display="https://podminky.urs.cz/item/CS_URS_2025_02/931994142"/>
    <hyperlink ref="F154" r:id="rId8" display="https://podminky.urs.cz/item/CS_URS_2025_02/961044111"/>
    <hyperlink ref="F163" r:id="rId9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Smědá, Raspenava - Hejnice, odstranění povodňových škod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294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506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5" t="s">
        <v>296</v>
      </c>
      <c r="G14" s="39"/>
      <c r="H14" s="39"/>
      <c r="I14" s="144" t="s">
        <v>23</v>
      </c>
      <c r="J14" s="148" t="str">
        <f>'Rekapitulace stavby'!AN8</f>
        <v>23.1.2026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5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4" t="s">
        <v>29</v>
      </c>
      <c r="J17" s="135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5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112</v>
      </c>
      <c r="F23" s="39"/>
      <c r="G23" s="39"/>
      <c r="H23" s="39"/>
      <c r="I23" s="144" t="s">
        <v>29</v>
      </c>
      <c r="J23" s="135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35</v>
      </c>
      <c r="E25" s="39"/>
      <c r="F25" s="39"/>
      <c r="G25" s="39"/>
      <c r="H25" s="39"/>
      <c r="I25" s="144" t="s">
        <v>26</v>
      </c>
      <c r="J25" s="135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112</v>
      </c>
      <c r="F26" s="39"/>
      <c r="G26" s="39"/>
      <c r="H26" s="39"/>
      <c r="I26" s="144" t="s">
        <v>29</v>
      </c>
      <c r="J26" s="135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37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39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41</v>
      </c>
      <c r="G34" s="39"/>
      <c r="H34" s="39"/>
      <c r="I34" s="156" t="s">
        <v>40</v>
      </c>
      <c r="J34" s="156" t="s">
        <v>42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43</v>
      </c>
      <c r="E35" s="144" t="s">
        <v>44</v>
      </c>
      <c r="F35" s="158">
        <f>ROUND((SUM(BE88:BE112)),  2)</f>
        <v>0</v>
      </c>
      <c r="G35" s="39"/>
      <c r="H35" s="39"/>
      <c r="I35" s="159">
        <v>0.20999999999999999</v>
      </c>
      <c r="J35" s="158">
        <f>ROUND(((SUM(BE88:BE112))*I35),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58">
        <f>ROUND((SUM(BF88:BF112)),  2)</f>
        <v>0</v>
      </c>
      <c r="G36" s="39"/>
      <c r="H36" s="39"/>
      <c r="I36" s="159">
        <v>0.12</v>
      </c>
      <c r="J36" s="158">
        <f>ROUND(((SUM(BF88:BF112))*I36),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43</v>
      </c>
      <c r="E37" s="144" t="s">
        <v>46</v>
      </c>
      <c r="F37" s="158">
        <f>ROUND((SUM(BG88:BG112)),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ROUND((SUM(BH88:BH112)),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ROUND((SUM(BI88:BI112)),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Smědá, Raspenava - Hejnice, odstranění povodňových škod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294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04 - Odstranění nánosů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Hejnice</v>
      </c>
      <c r="G56" s="41"/>
      <c r="H56" s="41"/>
      <c r="I56" s="33" t="s">
        <v>23</v>
      </c>
      <c r="J56" s="74" t="str">
        <f>IF(J14="","",J14)</f>
        <v>23.1.2026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Winkler, MBA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Stanislav Winkler, MBA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71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s="9" customFormat="1" ht="24.96" customHeight="1">
      <c r="A64" s="9"/>
      <c r="B64" s="176"/>
      <c r="C64" s="177"/>
      <c r="D64" s="178" t="s">
        <v>117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118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119</v>
      </c>
      <c r="E66" s="184"/>
      <c r="F66" s="184"/>
      <c r="G66" s="184"/>
      <c r="H66" s="184"/>
      <c r="I66" s="184"/>
      <c r="J66" s="185">
        <f>J109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120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Smědá, Raspenava - Hejnice, odstranění povodňových škod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107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294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109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04 - Odstranění nánosů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Hejnice</v>
      </c>
      <c r="G82" s="41"/>
      <c r="H82" s="41"/>
      <c r="I82" s="33" t="s">
        <v>23</v>
      </c>
      <c r="J82" s="74" t="str">
        <f>IF(J14="","",J14)</f>
        <v>23.1.2026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E17</f>
        <v>Povodí Labe, státní podnik</v>
      </c>
      <c r="G84" s="41"/>
      <c r="H84" s="41"/>
      <c r="I84" s="33" t="s">
        <v>33</v>
      </c>
      <c r="J84" s="37" t="str">
        <f>E23</f>
        <v>Ing. Stanislav Winkler, MBA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35</v>
      </c>
      <c r="J85" s="37" t="str">
        <f>E26</f>
        <v>Ing. Stanislav Winkler, MBA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121</v>
      </c>
      <c r="D87" s="190" t="s">
        <v>58</v>
      </c>
      <c r="E87" s="190" t="s">
        <v>54</v>
      </c>
      <c r="F87" s="190" t="s">
        <v>55</v>
      </c>
      <c r="G87" s="190" t="s">
        <v>122</v>
      </c>
      <c r="H87" s="190" t="s">
        <v>123</v>
      </c>
      <c r="I87" s="190" t="s">
        <v>124</v>
      </c>
      <c r="J87" s="190" t="s">
        <v>115</v>
      </c>
      <c r="K87" s="191" t="s">
        <v>125</v>
      </c>
      <c r="L87" s="192"/>
      <c r="M87" s="94" t="s">
        <v>19</v>
      </c>
      <c r="N87" s="95" t="s">
        <v>43</v>
      </c>
      <c r="O87" s="95" t="s">
        <v>126</v>
      </c>
      <c r="P87" s="95" t="s">
        <v>127</v>
      </c>
      <c r="Q87" s="95" t="s">
        <v>128</v>
      </c>
      <c r="R87" s="95" t="s">
        <v>129</v>
      </c>
      <c r="S87" s="95" t="s">
        <v>130</v>
      </c>
      <c r="T87" s="96" t="s">
        <v>131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132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</f>
        <v>0</v>
      </c>
      <c r="Q88" s="98"/>
      <c r="R88" s="195">
        <f>R89</f>
        <v>0</v>
      </c>
      <c r="S88" s="98"/>
      <c r="T88" s="196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72</v>
      </c>
      <c r="AU88" s="18" t="s">
        <v>116</v>
      </c>
      <c r="BK88" s="197">
        <f>BK89</f>
        <v>0</v>
      </c>
    </row>
    <row r="89" s="12" customFormat="1" ht="25.92" customHeight="1">
      <c r="A89" s="12"/>
      <c r="B89" s="198"/>
      <c r="C89" s="199"/>
      <c r="D89" s="200" t="s">
        <v>72</v>
      </c>
      <c r="E89" s="201" t="s">
        <v>84</v>
      </c>
      <c r="F89" s="201" t="s">
        <v>133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P90+P109</f>
        <v>0</v>
      </c>
      <c r="Q89" s="206"/>
      <c r="R89" s="207">
        <f>R90+R109</f>
        <v>0</v>
      </c>
      <c r="S89" s="206"/>
      <c r="T89" s="208">
        <f>T90+T109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80</v>
      </c>
      <c r="AT89" s="210" t="s">
        <v>72</v>
      </c>
      <c r="AU89" s="210" t="s">
        <v>73</v>
      </c>
      <c r="AY89" s="209" t="s">
        <v>134</v>
      </c>
      <c r="BK89" s="211">
        <f>BK90+BK109</f>
        <v>0</v>
      </c>
    </row>
    <row r="90" s="12" customFormat="1" ht="22.8" customHeight="1">
      <c r="A90" s="12"/>
      <c r="B90" s="198"/>
      <c r="C90" s="199"/>
      <c r="D90" s="200" t="s">
        <v>72</v>
      </c>
      <c r="E90" s="212" t="s">
        <v>80</v>
      </c>
      <c r="F90" s="212" t="s">
        <v>135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SUM(P91:P108)</f>
        <v>0</v>
      </c>
      <c r="Q90" s="206"/>
      <c r="R90" s="207">
        <f>SUM(R91:R108)</f>
        <v>0</v>
      </c>
      <c r="S90" s="206"/>
      <c r="T90" s="208">
        <f>SUM(T91:T108)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80</v>
      </c>
      <c r="AT90" s="210" t="s">
        <v>72</v>
      </c>
      <c r="AU90" s="210" t="s">
        <v>80</v>
      </c>
      <c r="AY90" s="209" t="s">
        <v>134</v>
      </c>
      <c r="BK90" s="211">
        <f>SUM(BK91:BK108)</f>
        <v>0</v>
      </c>
    </row>
    <row r="91" s="2" customFormat="1" ht="21.75" customHeight="1">
      <c r="A91" s="39"/>
      <c r="B91" s="40"/>
      <c r="C91" s="214" t="s">
        <v>80</v>
      </c>
      <c r="D91" s="214" t="s">
        <v>137</v>
      </c>
      <c r="E91" s="215" t="s">
        <v>507</v>
      </c>
      <c r="F91" s="216" t="s">
        <v>508</v>
      </c>
      <c r="G91" s="217" t="s">
        <v>140</v>
      </c>
      <c r="H91" s="218">
        <v>0.12</v>
      </c>
      <c r="I91" s="219"/>
      <c r="J91" s="220">
        <f>ROUND(I91*H91,2)</f>
        <v>0</v>
      </c>
      <c r="K91" s="216" t="s">
        <v>303</v>
      </c>
      <c r="L91" s="45"/>
      <c r="M91" s="221" t="s">
        <v>19</v>
      </c>
      <c r="N91" s="222" t="s">
        <v>46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142</v>
      </c>
      <c r="AT91" s="225" t="s">
        <v>137</v>
      </c>
      <c r="AU91" s="225" t="s">
        <v>82</v>
      </c>
      <c r="AY91" s="18" t="s">
        <v>134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142</v>
      </c>
      <c r="BK91" s="226">
        <f>ROUND(I91*H91,2)</f>
        <v>0</v>
      </c>
      <c r="BL91" s="18" t="s">
        <v>142</v>
      </c>
      <c r="BM91" s="225" t="s">
        <v>509</v>
      </c>
    </row>
    <row r="92" s="2" customFormat="1">
      <c r="A92" s="39"/>
      <c r="B92" s="40"/>
      <c r="C92" s="41"/>
      <c r="D92" s="227" t="s">
        <v>144</v>
      </c>
      <c r="E92" s="41"/>
      <c r="F92" s="228" t="s">
        <v>510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82</v>
      </c>
    </row>
    <row r="93" s="2" customFormat="1">
      <c r="A93" s="39"/>
      <c r="B93" s="40"/>
      <c r="C93" s="41"/>
      <c r="D93" s="232" t="s">
        <v>146</v>
      </c>
      <c r="E93" s="41"/>
      <c r="F93" s="233" t="s">
        <v>511</v>
      </c>
      <c r="G93" s="41"/>
      <c r="H93" s="41"/>
      <c r="I93" s="229"/>
      <c r="J93" s="41"/>
      <c r="K93" s="41"/>
      <c r="L93" s="45"/>
      <c r="M93" s="230"/>
      <c r="N93" s="231"/>
      <c r="O93" s="86"/>
      <c r="P93" s="86"/>
      <c r="Q93" s="86"/>
      <c r="R93" s="86"/>
      <c r="S93" s="86"/>
      <c r="T93" s="87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146</v>
      </c>
      <c r="AU93" s="18" t="s">
        <v>82</v>
      </c>
    </row>
    <row r="94" s="2" customFormat="1" ht="24.15" customHeight="1">
      <c r="A94" s="39"/>
      <c r="B94" s="40"/>
      <c r="C94" s="214" t="s">
        <v>82</v>
      </c>
      <c r="D94" s="214" t="s">
        <v>137</v>
      </c>
      <c r="E94" s="215" t="s">
        <v>149</v>
      </c>
      <c r="F94" s="216" t="s">
        <v>150</v>
      </c>
      <c r="G94" s="217" t="s">
        <v>140</v>
      </c>
      <c r="H94" s="218">
        <v>0.12</v>
      </c>
      <c r="I94" s="219"/>
      <c r="J94" s="220">
        <f>ROUND(I94*H94,2)</f>
        <v>0</v>
      </c>
      <c r="K94" s="216" t="s">
        <v>141</v>
      </c>
      <c r="L94" s="45"/>
      <c r="M94" s="221" t="s">
        <v>19</v>
      </c>
      <c r="N94" s="222" t="s">
        <v>46</v>
      </c>
      <c r="O94" s="86"/>
      <c r="P94" s="223">
        <f>O94*H94</f>
        <v>0</v>
      </c>
      <c r="Q94" s="223">
        <v>0</v>
      </c>
      <c r="R94" s="223">
        <f>Q94*H94</f>
        <v>0</v>
      </c>
      <c r="S94" s="223">
        <v>0</v>
      </c>
      <c r="T94" s="224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5" t="s">
        <v>142</v>
      </c>
      <c r="AT94" s="225" t="s">
        <v>137</v>
      </c>
      <c r="AU94" s="225" t="s">
        <v>82</v>
      </c>
      <c r="AY94" s="18" t="s">
        <v>134</v>
      </c>
      <c r="BE94" s="226">
        <f>IF(N94="základní",J94,0)</f>
        <v>0</v>
      </c>
      <c r="BF94" s="226">
        <f>IF(N94="snížená",J94,0)</f>
        <v>0</v>
      </c>
      <c r="BG94" s="226">
        <f>IF(N94="zákl. přenesená",J94,0)</f>
        <v>0</v>
      </c>
      <c r="BH94" s="226">
        <f>IF(N94="sníž. přenesená",J94,0)</f>
        <v>0</v>
      </c>
      <c r="BI94" s="226">
        <f>IF(N94="nulová",J94,0)</f>
        <v>0</v>
      </c>
      <c r="BJ94" s="18" t="s">
        <v>142</v>
      </c>
      <c r="BK94" s="226">
        <f>ROUND(I94*H94,2)</f>
        <v>0</v>
      </c>
      <c r="BL94" s="18" t="s">
        <v>142</v>
      </c>
      <c r="BM94" s="225" t="s">
        <v>512</v>
      </c>
    </row>
    <row r="95" s="2" customFormat="1">
      <c r="A95" s="39"/>
      <c r="B95" s="40"/>
      <c r="C95" s="41"/>
      <c r="D95" s="227" t="s">
        <v>144</v>
      </c>
      <c r="E95" s="41"/>
      <c r="F95" s="228" t="s">
        <v>152</v>
      </c>
      <c r="G95" s="41"/>
      <c r="H95" s="41"/>
      <c r="I95" s="229"/>
      <c r="J95" s="41"/>
      <c r="K95" s="41"/>
      <c r="L95" s="45"/>
      <c r="M95" s="230"/>
      <c r="N95" s="231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82</v>
      </c>
    </row>
    <row r="96" s="2" customFormat="1">
      <c r="A96" s="39"/>
      <c r="B96" s="40"/>
      <c r="C96" s="41"/>
      <c r="D96" s="232" t="s">
        <v>146</v>
      </c>
      <c r="E96" s="41"/>
      <c r="F96" s="233" t="s">
        <v>153</v>
      </c>
      <c r="G96" s="41"/>
      <c r="H96" s="41"/>
      <c r="I96" s="229"/>
      <c r="J96" s="41"/>
      <c r="K96" s="41"/>
      <c r="L96" s="45"/>
      <c r="M96" s="230"/>
      <c r="N96" s="231"/>
      <c r="O96" s="86"/>
      <c r="P96" s="86"/>
      <c r="Q96" s="86"/>
      <c r="R96" s="86"/>
      <c r="S96" s="86"/>
      <c r="T96" s="87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146</v>
      </c>
      <c r="AU96" s="18" t="s">
        <v>82</v>
      </c>
    </row>
    <row r="97" s="2" customFormat="1" ht="16.5" customHeight="1">
      <c r="A97" s="39"/>
      <c r="B97" s="40"/>
      <c r="C97" s="214" t="s">
        <v>168</v>
      </c>
      <c r="D97" s="214" t="s">
        <v>137</v>
      </c>
      <c r="E97" s="215" t="s">
        <v>154</v>
      </c>
      <c r="F97" s="216" t="s">
        <v>155</v>
      </c>
      <c r="G97" s="217" t="s">
        <v>156</v>
      </c>
      <c r="H97" s="218">
        <v>200</v>
      </c>
      <c r="I97" s="219"/>
      <c r="J97" s="220">
        <f>ROUND(I97*H97,2)</f>
        <v>0</v>
      </c>
      <c r="K97" s="216" t="s">
        <v>19</v>
      </c>
      <c r="L97" s="45"/>
      <c r="M97" s="221" t="s">
        <v>19</v>
      </c>
      <c r="N97" s="222" t="s">
        <v>46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142</v>
      </c>
      <c r="AT97" s="225" t="s">
        <v>137</v>
      </c>
      <c r="AU97" s="225" t="s">
        <v>82</v>
      </c>
      <c r="AY97" s="18" t="s">
        <v>134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142</v>
      </c>
      <c r="BK97" s="226">
        <f>ROUND(I97*H97,2)</f>
        <v>0</v>
      </c>
      <c r="BL97" s="18" t="s">
        <v>142</v>
      </c>
      <c r="BM97" s="225" t="s">
        <v>513</v>
      </c>
    </row>
    <row r="98" s="2" customFormat="1">
      <c r="A98" s="39"/>
      <c r="B98" s="40"/>
      <c r="C98" s="41"/>
      <c r="D98" s="227" t="s">
        <v>144</v>
      </c>
      <c r="E98" s="41"/>
      <c r="F98" s="228" t="s">
        <v>158</v>
      </c>
      <c r="G98" s="41"/>
      <c r="H98" s="41"/>
      <c r="I98" s="229"/>
      <c r="J98" s="41"/>
      <c r="K98" s="41"/>
      <c r="L98" s="45"/>
      <c r="M98" s="230"/>
      <c r="N98" s="231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82</v>
      </c>
    </row>
    <row r="99" s="2" customFormat="1">
      <c r="A99" s="39"/>
      <c r="B99" s="40"/>
      <c r="C99" s="41"/>
      <c r="D99" s="227" t="s">
        <v>159</v>
      </c>
      <c r="E99" s="41"/>
      <c r="F99" s="234" t="s">
        <v>514</v>
      </c>
      <c r="G99" s="41"/>
      <c r="H99" s="41"/>
      <c r="I99" s="229"/>
      <c r="J99" s="41"/>
      <c r="K99" s="41"/>
      <c r="L99" s="45"/>
      <c r="M99" s="230"/>
      <c r="N99" s="231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159</v>
      </c>
      <c r="AU99" s="18" t="s">
        <v>82</v>
      </c>
    </row>
    <row r="100" s="13" customFormat="1">
      <c r="A100" s="13"/>
      <c r="B100" s="235"/>
      <c r="C100" s="236"/>
      <c r="D100" s="227" t="s">
        <v>161</v>
      </c>
      <c r="E100" s="237" t="s">
        <v>19</v>
      </c>
      <c r="F100" s="238" t="s">
        <v>515</v>
      </c>
      <c r="G100" s="236"/>
      <c r="H100" s="239">
        <v>200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5" t="s">
        <v>161</v>
      </c>
      <c r="AU100" s="245" t="s">
        <v>82</v>
      </c>
      <c r="AV100" s="13" t="s">
        <v>82</v>
      </c>
      <c r="AW100" s="13" t="s">
        <v>34</v>
      </c>
      <c r="AX100" s="13" t="s">
        <v>80</v>
      </c>
      <c r="AY100" s="245" t="s">
        <v>134</v>
      </c>
    </row>
    <row r="101" s="2" customFormat="1" ht="16.5" customHeight="1">
      <c r="A101" s="39"/>
      <c r="B101" s="40"/>
      <c r="C101" s="214" t="s">
        <v>142</v>
      </c>
      <c r="D101" s="214" t="s">
        <v>137</v>
      </c>
      <c r="E101" s="215" t="s">
        <v>163</v>
      </c>
      <c r="F101" s="216" t="s">
        <v>164</v>
      </c>
      <c r="G101" s="217" t="s">
        <v>156</v>
      </c>
      <c r="H101" s="218">
        <v>81.599999999999994</v>
      </c>
      <c r="I101" s="219"/>
      <c r="J101" s="220">
        <f>ROUND(I101*H101,2)</f>
        <v>0</v>
      </c>
      <c r="K101" s="216" t="s">
        <v>19</v>
      </c>
      <c r="L101" s="45"/>
      <c r="M101" s="221" t="s">
        <v>19</v>
      </c>
      <c r="N101" s="222" t="s">
        <v>46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142</v>
      </c>
      <c r="AT101" s="225" t="s">
        <v>137</v>
      </c>
      <c r="AU101" s="225" t="s">
        <v>82</v>
      </c>
      <c r="AY101" s="18" t="s">
        <v>134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142</v>
      </c>
      <c r="BK101" s="226">
        <f>ROUND(I101*H101,2)</f>
        <v>0</v>
      </c>
      <c r="BL101" s="18" t="s">
        <v>142</v>
      </c>
      <c r="BM101" s="225" t="s">
        <v>516</v>
      </c>
    </row>
    <row r="102" s="2" customFormat="1">
      <c r="A102" s="39"/>
      <c r="B102" s="40"/>
      <c r="C102" s="41"/>
      <c r="D102" s="227" t="s">
        <v>144</v>
      </c>
      <c r="E102" s="41"/>
      <c r="F102" s="228" t="s">
        <v>166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7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82</v>
      </c>
    </row>
    <row r="103" s="2" customFormat="1">
      <c r="A103" s="39"/>
      <c r="B103" s="40"/>
      <c r="C103" s="41"/>
      <c r="D103" s="227" t="s">
        <v>159</v>
      </c>
      <c r="E103" s="41"/>
      <c r="F103" s="234" t="s">
        <v>167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159</v>
      </c>
      <c r="AU103" s="18" t="s">
        <v>82</v>
      </c>
    </row>
    <row r="104" s="14" customFormat="1">
      <c r="A104" s="14"/>
      <c r="B104" s="250"/>
      <c r="C104" s="251"/>
      <c r="D104" s="227" t="s">
        <v>161</v>
      </c>
      <c r="E104" s="252" t="s">
        <v>19</v>
      </c>
      <c r="F104" s="253" t="s">
        <v>517</v>
      </c>
      <c r="G104" s="251"/>
      <c r="H104" s="252" t="s">
        <v>19</v>
      </c>
      <c r="I104" s="254"/>
      <c r="J104" s="251"/>
      <c r="K104" s="251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161</v>
      </c>
      <c r="AU104" s="259" t="s">
        <v>82</v>
      </c>
      <c r="AV104" s="14" t="s">
        <v>80</v>
      </c>
      <c r="AW104" s="14" t="s">
        <v>34</v>
      </c>
      <c r="AX104" s="14" t="s">
        <v>73</v>
      </c>
      <c r="AY104" s="259" t="s">
        <v>134</v>
      </c>
    </row>
    <row r="105" s="13" customFormat="1">
      <c r="A105" s="13"/>
      <c r="B105" s="235"/>
      <c r="C105" s="236"/>
      <c r="D105" s="227" t="s">
        <v>161</v>
      </c>
      <c r="E105" s="237" t="s">
        <v>19</v>
      </c>
      <c r="F105" s="238" t="s">
        <v>518</v>
      </c>
      <c r="G105" s="236"/>
      <c r="H105" s="239">
        <v>81.599999999999994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5" t="s">
        <v>161</v>
      </c>
      <c r="AU105" s="245" t="s">
        <v>82</v>
      </c>
      <c r="AV105" s="13" t="s">
        <v>82</v>
      </c>
      <c r="AW105" s="13" t="s">
        <v>34</v>
      </c>
      <c r="AX105" s="13" t="s">
        <v>80</v>
      </c>
      <c r="AY105" s="245" t="s">
        <v>134</v>
      </c>
    </row>
    <row r="106" s="2" customFormat="1" ht="16.5" customHeight="1">
      <c r="A106" s="39"/>
      <c r="B106" s="40"/>
      <c r="C106" s="214" t="s">
        <v>136</v>
      </c>
      <c r="D106" s="214" t="s">
        <v>137</v>
      </c>
      <c r="E106" s="215" t="s">
        <v>169</v>
      </c>
      <c r="F106" s="216" t="s">
        <v>170</v>
      </c>
      <c r="G106" s="217" t="s">
        <v>156</v>
      </c>
      <c r="H106" s="218">
        <v>81.599999999999994</v>
      </c>
      <c r="I106" s="219"/>
      <c r="J106" s="220">
        <f>ROUND(I106*H106,2)</f>
        <v>0</v>
      </c>
      <c r="K106" s="216" t="s">
        <v>19</v>
      </c>
      <c r="L106" s="45"/>
      <c r="M106" s="221" t="s">
        <v>19</v>
      </c>
      <c r="N106" s="222" t="s">
        <v>46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142</v>
      </c>
      <c r="AT106" s="225" t="s">
        <v>137</v>
      </c>
      <c r="AU106" s="225" t="s">
        <v>82</v>
      </c>
      <c r="AY106" s="18" t="s">
        <v>134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142</v>
      </c>
      <c r="BK106" s="226">
        <f>ROUND(I106*H106,2)</f>
        <v>0</v>
      </c>
      <c r="BL106" s="18" t="s">
        <v>142</v>
      </c>
      <c r="BM106" s="225" t="s">
        <v>519</v>
      </c>
    </row>
    <row r="107" s="2" customFormat="1">
      <c r="A107" s="39"/>
      <c r="B107" s="40"/>
      <c r="C107" s="41"/>
      <c r="D107" s="227" t="s">
        <v>144</v>
      </c>
      <c r="E107" s="41"/>
      <c r="F107" s="228" t="s">
        <v>172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82</v>
      </c>
    </row>
    <row r="108" s="2" customFormat="1">
      <c r="A108" s="39"/>
      <c r="B108" s="40"/>
      <c r="C108" s="41"/>
      <c r="D108" s="227" t="s">
        <v>159</v>
      </c>
      <c r="E108" s="41"/>
      <c r="F108" s="234" t="s">
        <v>173</v>
      </c>
      <c r="G108" s="41"/>
      <c r="H108" s="41"/>
      <c r="I108" s="229"/>
      <c r="J108" s="41"/>
      <c r="K108" s="41"/>
      <c r="L108" s="45"/>
      <c r="M108" s="230"/>
      <c r="N108" s="231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159</v>
      </c>
      <c r="AU108" s="18" t="s">
        <v>82</v>
      </c>
    </row>
    <row r="109" s="12" customFormat="1" ht="22.8" customHeight="1">
      <c r="A109" s="12"/>
      <c r="B109" s="198"/>
      <c r="C109" s="199"/>
      <c r="D109" s="200" t="s">
        <v>72</v>
      </c>
      <c r="E109" s="212" t="s">
        <v>174</v>
      </c>
      <c r="F109" s="212" t="s">
        <v>175</v>
      </c>
      <c r="G109" s="199"/>
      <c r="H109" s="199"/>
      <c r="I109" s="202"/>
      <c r="J109" s="213">
        <f>BK109</f>
        <v>0</v>
      </c>
      <c r="K109" s="199"/>
      <c r="L109" s="204"/>
      <c r="M109" s="205"/>
      <c r="N109" s="206"/>
      <c r="O109" s="206"/>
      <c r="P109" s="207">
        <f>SUM(P110:P112)</f>
        <v>0</v>
      </c>
      <c r="Q109" s="206"/>
      <c r="R109" s="207">
        <f>SUM(R110:R112)</f>
        <v>0</v>
      </c>
      <c r="S109" s="206"/>
      <c r="T109" s="208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9" t="s">
        <v>142</v>
      </c>
      <c r="AT109" s="210" t="s">
        <v>72</v>
      </c>
      <c r="AU109" s="210" t="s">
        <v>80</v>
      </c>
      <c r="AY109" s="209" t="s">
        <v>134</v>
      </c>
      <c r="BK109" s="211">
        <f>SUM(BK110:BK112)</f>
        <v>0</v>
      </c>
    </row>
    <row r="110" s="2" customFormat="1" ht="16.5" customHeight="1">
      <c r="A110" s="39"/>
      <c r="B110" s="40"/>
      <c r="C110" s="214" t="s">
        <v>148</v>
      </c>
      <c r="D110" s="214" t="s">
        <v>137</v>
      </c>
      <c r="E110" s="215" t="s">
        <v>176</v>
      </c>
      <c r="F110" s="216" t="s">
        <v>177</v>
      </c>
      <c r="G110" s="217" t="s">
        <v>156</v>
      </c>
      <c r="H110" s="218">
        <v>-81.599999999999994</v>
      </c>
      <c r="I110" s="219"/>
      <c r="J110" s="220">
        <f>ROUND(I110*H110,2)</f>
        <v>0</v>
      </c>
      <c r="K110" s="216" t="s">
        <v>19</v>
      </c>
      <c r="L110" s="45"/>
      <c r="M110" s="221" t="s">
        <v>19</v>
      </c>
      <c r="N110" s="222" t="s">
        <v>46</v>
      </c>
      <c r="O110" s="86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5" t="s">
        <v>142</v>
      </c>
      <c r="AT110" s="225" t="s">
        <v>137</v>
      </c>
      <c r="AU110" s="225" t="s">
        <v>82</v>
      </c>
      <c r="AY110" s="18" t="s">
        <v>134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8" t="s">
        <v>142</v>
      </c>
      <c r="BK110" s="226">
        <f>ROUND(I110*H110,2)</f>
        <v>0</v>
      </c>
      <c r="BL110" s="18" t="s">
        <v>142</v>
      </c>
      <c r="BM110" s="225" t="s">
        <v>520</v>
      </c>
    </row>
    <row r="111" s="2" customFormat="1">
      <c r="A111" s="39"/>
      <c r="B111" s="40"/>
      <c r="C111" s="41"/>
      <c r="D111" s="227" t="s">
        <v>144</v>
      </c>
      <c r="E111" s="41"/>
      <c r="F111" s="228" t="s">
        <v>177</v>
      </c>
      <c r="G111" s="41"/>
      <c r="H111" s="41"/>
      <c r="I111" s="229"/>
      <c r="J111" s="41"/>
      <c r="K111" s="41"/>
      <c r="L111" s="45"/>
      <c r="M111" s="230"/>
      <c r="N111" s="231"/>
      <c r="O111" s="86"/>
      <c r="P111" s="86"/>
      <c r="Q111" s="86"/>
      <c r="R111" s="86"/>
      <c r="S111" s="86"/>
      <c r="T111" s="87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82</v>
      </c>
    </row>
    <row r="112" s="2" customFormat="1">
      <c r="A112" s="39"/>
      <c r="B112" s="40"/>
      <c r="C112" s="41"/>
      <c r="D112" s="227" t="s">
        <v>159</v>
      </c>
      <c r="E112" s="41"/>
      <c r="F112" s="234" t="s">
        <v>521</v>
      </c>
      <c r="G112" s="41"/>
      <c r="H112" s="41"/>
      <c r="I112" s="229"/>
      <c r="J112" s="41"/>
      <c r="K112" s="41"/>
      <c r="L112" s="45"/>
      <c r="M112" s="246"/>
      <c r="N112" s="247"/>
      <c r="O112" s="248"/>
      <c r="P112" s="248"/>
      <c r="Q112" s="248"/>
      <c r="R112" s="248"/>
      <c r="S112" s="248"/>
      <c r="T112" s="24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159</v>
      </c>
      <c r="AU112" s="18" t="s">
        <v>82</v>
      </c>
    </row>
    <row r="113" s="2" customFormat="1" ht="6.96" customHeight="1">
      <c r="A113" s="39"/>
      <c r="B113" s="61"/>
      <c r="C113" s="62"/>
      <c r="D113" s="62"/>
      <c r="E113" s="62"/>
      <c r="F113" s="62"/>
      <c r="G113" s="62"/>
      <c r="H113" s="62"/>
      <c r="I113" s="62"/>
      <c r="J113" s="62"/>
      <c r="K113" s="62"/>
      <c r="L113" s="45"/>
      <c r="M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</sheetData>
  <sheetProtection sheet="1" autoFilter="0" formatColumns="0" formatRows="0" objects="1" scenarios="1" spinCount="100000" saltValue="po48hnnCQGmLTQpFtWHhqm+rioCfXiexN8LaxamXnCaGmB7thiXmE0cSr7SAop5Pa4siivHB7avnYkq3Ytto2g==" hashValue="vKTH3zRm37RYBfcABY6G1jcVzDSVd3bnpVEhhl9ZvIK3vjpWi2MSY74lmyoix27I25zzbRjXCtpaOcm4f0+T5g==" algorithmName="SHA-512" password="CC35"/>
  <autoFilter ref="C87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3" r:id="rId1" display="https://podminky.urs.cz/item/CS_URS_2025_02/111103201"/>
    <hyperlink ref="F96" r:id="rId2" display="https://podminky.urs.cz/item/CS_URS_2025_01/18580310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82</v>
      </c>
    </row>
    <row r="4" s="1" customFormat="1" ht="24.96" customHeight="1">
      <c r="B4" s="21"/>
      <c r="D4" s="142" t="s">
        <v>106</v>
      </c>
      <c r="L4" s="21"/>
      <c r="M4" s="143" t="s">
        <v>10</v>
      </c>
      <c r="AT4" s="18" t="s">
        <v>34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Smědá, Raspenava - Hejnice, odstranění povodňových škod</v>
      </c>
      <c r="F7" s="144"/>
      <c r="G7" s="144"/>
      <c r="H7" s="144"/>
      <c r="L7" s="21"/>
    </row>
    <row r="8" s="1" customFormat="1" ht="12" customHeight="1">
      <c r="B8" s="21"/>
      <c r="D8" s="144" t="s">
        <v>107</v>
      </c>
      <c r="L8" s="21"/>
    </row>
    <row r="9" s="2" customFormat="1" ht="16.5" customHeight="1">
      <c r="A9" s="39"/>
      <c r="B9" s="45"/>
      <c r="C9" s="39"/>
      <c r="D9" s="39"/>
      <c r="E9" s="145" t="s">
        <v>294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109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180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19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21</v>
      </c>
      <c r="E14" s="39"/>
      <c r="F14" s="135" t="s">
        <v>296</v>
      </c>
      <c r="G14" s="39"/>
      <c r="H14" s="39"/>
      <c r="I14" s="144" t="s">
        <v>23</v>
      </c>
      <c r="J14" s="148" t="str">
        <f>'Rekapitulace stavby'!AN8</f>
        <v>23.1.2026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25</v>
      </c>
      <c r="E16" s="39"/>
      <c r="F16" s="39"/>
      <c r="G16" s="39"/>
      <c r="H16" s="39"/>
      <c r="I16" s="144" t="s">
        <v>26</v>
      </c>
      <c r="J16" s="135" t="s">
        <v>27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28</v>
      </c>
      <c r="F17" s="39"/>
      <c r="G17" s="39"/>
      <c r="H17" s="39"/>
      <c r="I17" s="144" t="s">
        <v>29</v>
      </c>
      <c r="J17" s="135" t="s">
        <v>19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31</v>
      </c>
      <c r="E19" s="39"/>
      <c r="F19" s="39"/>
      <c r="G19" s="39"/>
      <c r="H19" s="39"/>
      <c r="I19" s="144" t="s">
        <v>26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29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33</v>
      </c>
      <c r="E22" s="39"/>
      <c r="F22" s="39"/>
      <c r="G22" s="39"/>
      <c r="H22" s="39"/>
      <c r="I22" s="144" t="s">
        <v>26</v>
      </c>
      <c r="J22" s="135" t="s">
        <v>19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112</v>
      </c>
      <c r="F23" s="39"/>
      <c r="G23" s="39"/>
      <c r="H23" s="39"/>
      <c r="I23" s="144" t="s">
        <v>29</v>
      </c>
      <c r="J23" s="135" t="s">
        <v>19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35</v>
      </c>
      <c r="E25" s="39"/>
      <c r="F25" s="39"/>
      <c r="G25" s="39"/>
      <c r="H25" s="39"/>
      <c r="I25" s="144" t="s">
        <v>26</v>
      </c>
      <c r="J25" s="135" t="s">
        <v>19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112</v>
      </c>
      <c r="F26" s="39"/>
      <c r="G26" s="39"/>
      <c r="H26" s="39"/>
      <c r="I26" s="144" t="s">
        <v>29</v>
      </c>
      <c r="J26" s="135" t="s">
        <v>19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37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39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41</v>
      </c>
      <c r="G34" s="39"/>
      <c r="H34" s="39"/>
      <c r="I34" s="156" t="s">
        <v>40</v>
      </c>
      <c r="J34" s="156" t="s">
        <v>42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43</v>
      </c>
      <c r="E35" s="144" t="s">
        <v>44</v>
      </c>
      <c r="F35" s="158">
        <f>ROUND((SUM(BE90:BE188)),  2)</f>
        <v>0</v>
      </c>
      <c r="G35" s="39"/>
      <c r="H35" s="39"/>
      <c r="I35" s="159">
        <v>0.20999999999999999</v>
      </c>
      <c r="J35" s="158">
        <f>ROUND(((SUM(BE90:BE188))*I35),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45</v>
      </c>
      <c r="F36" s="158">
        <f>ROUND((SUM(BF90:BF188)),  2)</f>
        <v>0</v>
      </c>
      <c r="G36" s="39"/>
      <c r="H36" s="39"/>
      <c r="I36" s="159">
        <v>0.12</v>
      </c>
      <c r="J36" s="158">
        <f>ROUND(((SUM(BF90:BF188))*I36),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43</v>
      </c>
      <c r="E37" s="144" t="s">
        <v>46</v>
      </c>
      <c r="F37" s="158">
        <f>ROUND((SUM(BG90:BG188)),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47</v>
      </c>
      <c r="F38" s="158">
        <f>ROUND((SUM(BH90:BH188)),  2)</f>
        <v>0</v>
      </c>
      <c r="G38" s="39"/>
      <c r="H38" s="39"/>
      <c r="I38" s="159">
        <v>0.12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48</v>
      </c>
      <c r="F39" s="158">
        <f>ROUND((SUM(BI90:BI188)),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49</v>
      </c>
      <c r="E41" s="162"/>
      <c r="F41" s="162"/>
      <c r="G41" s="163" t="s">
        <v>50</v>
      </c>
      <c r="H41" s="164" t="s">
        <v>51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113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Smědá, Raspenava - Hejnice, odstranění povodňových škod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107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294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109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Hejnice</v>
      </c>
      <c r="G56" s="41"/>
      <c r="H56" s="41"/>
      <c r="I56" s="33" t="s">
        <v>23</v>
      </c>
      <c r="J56" s="74" t="str">
        <f>IF(J14="","",J14)</f>
        <v>23.1.2026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Povodí Labe, státní podnik</v>
      </c>
      <c r="G58" s="41"/>
      <c r="H58" s="41"/>
      <c r="I58" s="33" t="s">
        <v>33</v>
      </c>
      <c r="J58" s="37" t="str">
        <f>E23</f>
        <v>Ing. Stanislav Winkler, MBA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5.6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35</v>
      </c>
      <c r="J59" s="37" t="str">
        <f>E26</f>
        <v>Ing. Stanislav Winkler, MBA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114</v>
      </c>
      <c r="D61" s="173"/>
      <c r="E61" s="173"/>
      <c r="F61" s="173"/>
      <c r="G61" s="173"/>
      <c r="H61" s="173"/>
      <c r="I61" s="173"/>
      <c r="J61" s="174" t="s">
        <v>115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71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116</v>
      </c>
    </row>
    <row r="64" s="9" customFormat="1" ht="24.96" customHeight="1">
      <c r="A64" s="9"/>
      <c r="B64" s="176"/>
      <c r="C64" s="177"/>
      <c r="D64" s="178" t="s">
        <v>181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182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183</v>
      </c>
      <c r="E66" s="184"/>
      <c r="F66" s="184"/>
      <c r="G66" s="184"/>
      <c r="H66" s="184"/>
      <c r="I66" s="184"/>
      <c r="J66" s="185">
        <f>J124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184</v>
      </c>
      <c r="E67" s="184"/>
      <c r="F67" s="184"/>
      <c r="G67" s="184"/>
      <c r="H67" s="184"/>
      <c r="I67" s="184"/>
      <c r="J67" s="185">
        <f>J136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185</v>
      </c>
      <c r="E68" s="184"/>
      <c r="F68" s="184"/>
      <c r="G68" s="184"/>
      <c r="H68" s="184"/>
      <c r="I68" s="184"/>
      <c r="J68" s="185">
        <f>J147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120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Smědá, Raspenava - Hejnice, odstranění povodňových škod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107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294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109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F14</f>
        <v>Hejnice</v>
      </c>
      <c r="G84" s="41"/>
      <c r="H84" s="41"/>
      <c r="I84" s="33" t="s">
        <v>23</v>
      </c>
      <c r="J84" s="74" t="str">
        <f>IF(J14="","",J14)</f>
        <v>23.1.2026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25</v>
      </c>
      <c r="D86" s="41"/>
      <c r="E86" s="41"/>
      <c r="F86" s="28" t="str">
        <f>E17</f>
        <v>Povodí Labe, státní podnik</v>
      </c>
      <c r="G86" s="41"/>
      <c r="H86" s="41"/>
      <c r="I86" s="33" t="s">
        <v>33</v>
      </c>
      <c r="J86" s="37" t="str">
        <f>E23</f>
        <v>Ing. Stanislav Winkler, MBA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IF(E20="","",E20)</f>
        <v>Vyplň údaj</v>
      </c>
      <c r="G87" s="41"/>
      <c r="H87" s="41"/>
      <c r="I87" s="33" t="s">
        <v>35</v>
      </c>
      <c r="J87" s="37" t="str">
        <f>E26</f>
        <v>Ing. Stanislav Winkler, MBA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121</v>
      </c>
      <c r="D89" s="190" t="s">
        <v>58</v>
      </c>
      <c r="E89" s="190" t="s">
        <v>54</v>
      </c>
      <c r="F89" s="190" t="s">
        <v>55</v>
      </c>
      <c r="G89" s="190" t="s">
        <v>122</v>
      </c>
      <c r="H89" s="190" t="s">
        <v>123</v>
      </c>
      <c r="I89" s="190" t="s">
        <v>124</v>
      </c>
      <c r="J89" s="190" t="s">
        <v>115</v>
      </c>
      <c r="K89" s="191" t="s">
        <v>125</v>
      </c>
      <c r="L89" s="192"/>
      <c r="M89" s="94" t="s">
        <v>19</v>
      </c>
      <c r="N89" s="95" t="s">
        <v>43</v>
      </c>
      <c r="O89" s="95" t="s">
        <v>126</v>
      </c>
      <c r="P89" s="95" t="s">
        <v>127</v>
      </c>
      <c r="Q89" s="95" t="s">
        <v>128</v>
      </c>
      <c r="R89" s="95" t="s">
        <v>129</v>
      </c>
      <c r="S89" s="95" t="s">
        <v>130</v>
      </c>
      <c r="T89" s="96" t="s">
        <v>131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1" t="s">
        <v>132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7"/>
      <c r="N90" s="194"/>
      <c r="O90" s="98"/>
      <c r="P90" s="195">
        <f>P91</f>
        <v>0</v>
      </c>
      <c r="Q90" s="98"/>
      <c r="R90" s="195">
        <f>R91</f>
        <v>0.020250000000000001</v>
      </c>
      <c r="S90" s="98"/>
      <c r="T90" s="196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116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72</v>
      </c>
      <c r="E91" s="201" t="s">
        <v>186</v>
      </c>
      <c r="F91" s="201" t="s">
        <v>187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P92+P124+P136+P147</f>
        <v>0</v>
      </c>
      <c r="Q91" s="206"/>
      <c r="R91" s="207">
        <f>R92+R124+R136+R147</f>
        <v>0.020250000000000001</v>
      </c>
      <c r="S91" s="206"/>
      <c r="T91" s="208">
        <f>T92+T124+T136+T147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142</v>
      </c>
      <c r="AT91" s="210" t="s">
        <v>72</v>
      </c>
      <c r="AU91" s="210" t="s">
        <v>73</v>
      </c>
      <c r="AY91" s="209" t="s">
        <v>134</v>
      </c>
      <c r="BK91" s="211">
        <f>BK92+BK124+BK136+BK147</f>
        <v>0</v>
      </c>
    </row>
    <row r="92" s="12" customFormat="1" ht="22.8" customHeight="1">
      <c r="A92" s="12"/>
      <c r="B92" s="198"/>
      <c r="C92" s="199"/>
      <c r="D92" s="200" t="s">
        <v>72</v>
      </c>
      <c r="E92" s="212" t="s">
        <v>188</v>
      </c>
      <c r="F92" s="212" t="s">
        <v>189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SUM(P93:P123)</f>
        <v>0</v>
      </c>
      <c r="Q92" s="206"/>
      <c r="R92" s="207">
        <f>SUM(R93:R123)</f>
        <v>0.020250000000000001</v>
      </c>
      <c r="S92" s="206"/>
      <c r="T92" s="208">
        <f>SUM(T93:T123)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142</v>
      </c>
      <c r="AT92" s="210" t="s">
        <v>72</v>
      </c>
      <c r="AU92" s="210" t="s">
        <v>80</v>
      </c>
      <c r="AY92" s="209" t="s">
        <v>134</v>
      </c>
      <c r="BK92" s="211">
        <f>SUM(BK93:BK123)</f>
        <v>0</v>
      </c>
    </row>
    <row r="93" s="2" customFormat="1" ht="16.5" customHeight="1">
      <c r="A93" s="39"/>
      <c r="B93" s="40"/>
      <c r="C93" s="214" t="s">
        <v>80</v>
      </c>
      <c r="D93" s="214" t="s">
        <v>137</v>
      </c>
      <c r="E93" s="215" t="s">
        <v>190</v>
      </c>
      <c r="F93" s="216" t="s">
        <v>191</v>
      </c>
      <c r="G93" s="217" t="s">
        <v>192</v>
      </c>
      <c r="H93" s="218">
        <v>1</v>
      </c>
      <c r="I93" s="219"/>
      <c r="J93" s="220">
        <f>ROUND(I93*H93,2)</f>
        <v>0</v>
      </c>
      <c r="K93" s="216" t="s">
        <v>19</v>
      </c>
      <c r="L93" s="45"/>
      <c r="M93" s="221" t="s">
        <v>19</v>
      </c>
      <c r="N93" s="222" t="s">
        <v>46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193</v>
      </c>
      <c r="AT93" s="225" t="s">
        <v>137</v>
      </c>
      <c r="AU93" s="225" t="s">
        <v>82</v>
      </c>
      <c r="AY93" s="18" t="s">
        <v>134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142</v>
      </c>
      <c r="BK93" s="226">
        <f>ROUND(I93*H93,2)</f>
        <v>0</v>
      </c>
      <c r="BL93" s="18" t="s">
        <v>193</v>
      </c>
      <c r="BM93" s="225" t="s">
        <v>522</v>
      </c>
    </row>
    <row r="94" s="2" customFormat="1">
      <c r="A94" s="39"/>
      <c r="B94" s="40"/>
      <c r="C94" s="41"/>
      <c r="D94" s="227" t="s">
        <v>144</v>
      </c>
      <c r="E94" s="41"/>
      <c r="F94" s="228" t="s">
        <v>195</v>
      </c>
      <c r="G94" s="41"/>
      <c r="H94" s="41"/>
      <c r="I94" s="229"/>
      <c r="J94" s="41"/>
      <c r="K94" s="41"/>
      <c r="L94" s="45"/>
      <c r="M94" s="230"/>
      <c r="N94" s="231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82</v>
      </c>
    </row>
    <row r="95" s="2" customFormat="1">
      <c r="A95" s="39"/>
      <c r="B95" s="40"/>
      <c r="C95" s="41"/>
      <c r="D95" s="227" t="s">
        <v>159</v>
      </c>
      <c r="E95" s="41"/>
      <c r="F95" s="234" t="s">
        <v>196</v>
      </c>
      <c r="G95" s="41"/>
      <c r="H95" s="41"/>
      <c r="I95" s="229"/>
      <c r="J95" s="41"/>
      <c r="K95" s="41"/>
      <c r="L95" s="45"/>
      <c r="M95" s="230"/>
      <c r="N95" s="231"/>
      <c r="O95" s="86"/>
      <c r="P95" s="86"/>
      <c r="Q95" s="86"/>
      <c r="R95" s="86"/>
      <c r="S95" s="86"/>
      <c r="T95" s="87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159</v>
      </c>
      <c r="AU95" s="18" t="s">
        <v>82</v>
      </c>
    </row>
    <row r="96" s="14" customFormat="1">
      <c r="A96" s="14"/>
      <c r="B96" s="250"/>
      <c r="C96" s="251"/>
      <c r="D96" s="227" t="s">
        <v>161</v>
      </c>
      <c r="E96" s="252" t="s">
        <v>19</v>
      </c>
      <c r="F96" s="253" t="s">
        <v>197</v>
      </c>
      <c r="G96" s="251"/>
      <c r="H96" s="252" t="s">
        <v>19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9" t="s">
        <v>161</v>
      </c>
      <c r="AU96" s="259" t="s">
        <v>82</v>
      </c>
      <c r="AV96" s="14" t="s">
        <v>80</v>
      </c>
      <c r="AW96" s="14" t="s">
        <v>34</v>
      </c>
      <c r="AX96" s="14" t="s">
        <v>73</v>
      </c>
      <c r="AY96" s="259" t="s">
        <v>134</v>
      </c>
    </row>
    <row r="97" s="14" customFormat="1">
      <c r="A97" s="14"/>
      <c r="B97" s="250"/>
      <c r="C97" s="251"/>
      <c r="D97" s="227" t="s">
        <v>161</v>
      </c>
      <c r="E97" s="252" t="s">
        <v>19</v>
      </c>
      <c r="F97" s="253" t="s">
        <v>523</v>
      </c>
      <c r="G97" s="251"/>
      <c r="H97" s="252" t="s">
        <v>19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9" t="s">
        <v>161</v>
      </c>
      <c r="AU97" s="259" t="s">
        <v>82</v>
      </c>
      <c r="AV97" s="14" t="s">
        <v>80</v>
      </c>
      <c r="AW97" s="14" t="s">
        <v>34</v>
      </c>
      <c r="AX97" s="14" t="s">
        <v>73</v>
      </c>
      <c r="AY97" s="259" t="s">
        <v>134</v>
      </c>
    </row>
    <row r="98" s="14" customFormat="1">
      <c r="A98" s="14"/>
      <c r="B98" s="250"/>
      <c r="C98" s="251"/>
      <c r="D98" s="227" t="s">
        <v>161</v>
      </c>
      <c r="E98" s="252" t="s">
        <v>19</v>
      </c>
      <c r="F98" s="253" t="s">
        <v>199</v>
      </c>
      <c r="G98" s="251"/>
      <c r="H98" s="252" t="s">
        <v>19</v>
      </c>
      <c r="I98" s="254"/>
      <c r="J98" s="251"/>
      <c r="K98" s="251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161</v>
      </c>
      <c r="AU98" s="259" t="s">
        <v>82</v>
      </c>
      <c r="AV98" s="14" t="s">
        <v>80</v>
      </c>
      <c r="AW98" s="14" t="s">
        <v>34</v>
      </c>
      <c r="AX98" s="14" t="s">
        <v>73</v>
      </c>
      <c r="AY98" s="259" t="s">
        <v>134</v>
      </c>
    </row>
    <row r="99" s="14" customFormat="1">
      <c r="A99" s="14"/>
      <c r="B99" s="250"/>
      <c r="C99" s="251"/>
      <c r="D99" s="227" t="s">
        <v>161</v>
      </c>
      <c r="E99" s="252" t="s">
        <v>19</v>
      </c>
      <c r="F99" s="253" t="s">
        <v>200</v>
      </c>
      <c r="G99" s="251"/>
      <c r="H99" s="252" t="s">
        <v>19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9" t="s">
        <v>161</v>
      </c>
      <c r="AU99" s="259" t="s">
        <v>82</v>
      </c>
      <c r="AV99" s="14" t="s">
        <v>80</v>
      </c>
      <c r="AW99" s="14" t="s">
        <v>34</v>
      </c>
      <c r="AX99" s="14" t="s">
        <v>73</v>
      </c>
      <c r="AY99" s="259" t="s">
        <v>134</v>
      </c>
    </row>
    <row r="100" s="14" customFormat="1">
      <c r="A100" s="14"/>
      <c r="B100" s="250"/>
      <c r="C100" s="251"/>
      <c r="D100" s="227" t="s">
        <v>161</v>
      </c>
      <c r="E100" s="252" t="s">
        <v>19</v>
      </c>
      <c r="F100" s="253" t="s">
        <v>524</v>
      </c>
      <c r="G100" s="251"/>
      <c r="H100" s="252" t="s">
        <v>19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161</v>
      </c>
      <c r="AU100" s="259" t="s">
        <v>82</v>
      </c>
      <c r="AV100" s="14" t="s">
        <v>80</v>
      </c>
      <c r="AW100" s="14" t="s">
        <v>34</v>
      </c>
      <c r="AX100" s="14" t="s">
        <v>73</v>
      </c>
      <c r="AY100" s="259" t="s">
        <v>134</v>
      </c>
    </row>
    <row r="101" s="14" customFormat="1">
      <c r="A101" s="14"/>
      <c r="B101" s="250"/>
      <c r="C101" s="251"/>
      <c r="D101" s="227" t="s">
        <v>161</v>
      </c>
      <c r="E101" s="252" t="s">
        <v>19</v>
      </c>
      <c r="F101" s="253" t="s">
        <v>201</v>
      </c>
      <c r="G101" s="251"/>
      <c r="H101" s="252" t="s">
        <v>19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9" t="s">
        <v>161</v>
      </c>
      <c r="AU101" s="259" t="s">
        <v>82</v>
      </c>
      <c r="AV101" s="14" t="s">
        <v>80</v>
      </c>
      <c r="AW101" s="14" t="s">
        <v>34</v>
      </c>
      <c r="AX101" s="14" t="s">
        <v>73</v>
      </c>
      <c r="AY101" s="259" t="s">
        <v>134</v>
      </c>
    </row>
    <row r="102" s="14" customFormat="1">
      <c r="A102" s="14"/>
      <c r="B102" s="250"/>
      <c r="C102" s="251"/>
      <c r="D102" s="227" t="s">
        <v>161</v>
      </c>
      <c r="E102" s="252" t="s">
        <v>19</v>
      </c>
      <c r="F102" s="253" t="s">
        <v>202</v>
      </c>
      <c r="G102" s="251"/>
      <c r="H102" s="252" t="s">
        <v>19</v>
      </c>
      <c r="I102" s="254"/>
      <c r="J102" s="251"/>
      <c r="K102" s="251"/>
      <c r="L102" s="255"/>
      <c r="M102" s="256"/>
      <c r="N102" s="257"/>
      <c r="O102" s="257"/>
      <c r="P102" s="257"/>
      <c r="Q102" s="257"/>
      <c r="R102" s="257"/>
      <c r="S102" s="257"/>
      <c r="T102" s="25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9" t="s">
        <v>161</v>
      </c>
      <c r="AU102" s="259" t="s">
        <v>82</v>
      </c>
      <c r="AV102" s="14" t="s">
        <v>80</v>
      </c>
      <c r="AW102" s="14" t="s">
        <v>34</v>
      </c>
      <c r="AX102" s="14" t="s">
        <v>73</v>
      </c>
      <c r="AY102" s="259" t="s">
        <v>134</v>
      </c>
    </row>
    <row r="103" s="14" customFormat="1">
      <c r="A103" s="14"/>
      <c r="B103" s="250"/>
      <c r="C103" s="251"/>
      <c r="D103" s="227" t="s">
        <v>161</v>
      </c>
      <c r="E103" s="252" t="s">
        <v>19</v>
      </c>
      <c r="F103" s="253" t="s">
        <v>525</v>
      </c>
      <c r="G103" s="251"/>
      <c r="H103" s="252" t="s">
        <v>19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9" t="s">
        <v>161</v>
      </c>
      <c r="AU103" s="259" t="s">
        <v>82</v>
      </c>
      <c r="AV103" s="14" t="s">
        <v>80</v>
      </c>
      <c r="AW103" s="14" t="s">
        <v>34</v>
      </c>
      <c r="AX103" s="14" t="s">
        <v>73</v>
      </c>
      <c r="AY103" s="259" t="s">
        <v>134</v>
      </c>
    </row>
    <row r="104" s="14" customFormat="1">
      <c r="A104" s="14"/>
      <c r="B104" s="250"/>
      <c r="C104" s="251"/>
      <c r="D104" s="227" t="s">
        <v>161</v>
      </c>
      <c r="E104" s="252" t="s">
        <v>19</v>
      </c>
      <c r="F104" s="253" t="s">
        <v>204</v>
      </c>
      <c r="G104" s="251"/>
      <c r="H104" s="252" t="s">
        <v>19</v>
      </c>
      <c r="I104" s="254"/>
      <c r="J104" s="251"/>
      <c r="K104" s="251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161</v>
      </c>
      <c r="AU104" s="259" t="s">
        <v>82</v>
      </c>
      <c r="AV104" s="14" t="s">
        <v>80</v>
      </c>
      <c r="AW104" s="14" t="s">
        <v>34</v>
      </c>
      <c r="AX104" s="14" t="s">
        <v>73</v>
      </c>
      <c r="AY104" s="259" t="s">
        <v>134</v>
      </c>
    </row>
    <row r="105" s="14" customFormat="1">
      <c r="A105" s="14"/>
      <c r="B105" s="250"/>
      <c r="C105" s="251"/>
      <c r="D105" s="227" t="s">
        <v>161</v>
      </c>
      <c r="E105" s="252" t="s">
        <v>19</v>
      </c>
      <c r="F105" s="253" t="s">
        <v>526</v>
      </c>
      <c r="G105" s="251"/>
      <c r="H105" s="252" t="s">
        <v>19</v>
      </c>
      <c r="I105" s="254"/>
      <c r="J105" s="251"/>
      <c r="K105" s="251"/>
      <c r="L105" s="255"/>
      <c r="M105" s="256"/>
      <c r="N105" s="257"/>
      <c r="O105" s="257"/>
      <c r="P105" s="257"/>
      <c r="Q105" s="257"/>
      <c r="R105" s="257"/>
      <c r="S105" s="257"/>
      <c r="T105" s="25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9" t="s">
        <v>161</v>
      </c>
      <c r="AU105" s="259" t="s">
        <v>82</v>
      </c>
      <c r="AV105" s="14" t="s">
        <v>80</v>
      </c>
      <c r="AW105" s="14" t="s">
        <v>34</v>
      </c>
      <c r="AX105" s="14" t="s">
        <v>73</v>
      </c>
      <c r="AY105" s="259" t="s">
        <v>134</v>
      </c>
    </row>
    <row r="106" s="14" customFormat="1">
      <c r="A106" s="14"/>
      <c r="B106" s="250"/>
      <c r="C106" s="251"/>
      <c r="D106" s="227" t="s">
        <v>161</v>
      </c>
      <c r="E106" s="252" t="s">
        <v>19</v>
      </c>
      <c r="F106" s="253" t="s">
        <v>527</v>
      </c>
      <c r="G106" s="251"/>
      <c r="H106" s="252" t="s">
        <v>19</v>
      </c>
      <c r="I106" s="254"/>
      <c r="J106" s="251"/>
      <c r="K106" s="251"/>
      <c r="L106" s="255"/>
      <c r="M106" s="256"/>
      <c r="N106" s="257"/>
      <c r="O106" s="257"/>
      <c r="P106" s="257"/>
      <c r="Q106" s="257"/>
      <c r="R106" s="257"/>
      <c r="S106" s="257"/>
      <c r="T106" s="25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9" t="s">
        <v>161</v>
      </c>
      <c r="AU106" s="259" t="s">
        <v>82</v>
      </c>
      <c r="AV106" s="14" t="s">
        <v>80</v>
      </c>
      <c r="AW106" s="14" t="s">
        <v>34</v>
      </c>
      <c r="AX106" s="14" t="s">
        <v>73</v>
      </c>
      <c r="AY106" s="259" t="s">
        <v>134</v>
      </c>
    </row>
    <row r="107" s="14" customFormat="1">
      <c r="A107" s="14"/>
      <c r="B107" s="250"/>
      <c r="C107" s="251"/>
      <c r="D107" s="227" t="s">
        <v>161</v>
      </c>
      <c r="E107" s="252" t="s">
        <v>19</v>
      </c>
      <c r="F107" s="253" t="s">
        <v>528</v>
      </c>
      <c r="G107" s="251"/>
      <c r="H107" s="252" t="s">
        <v>19</v>
      </c>
      <c r="I107" s="254"/>
      <c r="J107" s="251"/>
      <c r="K107" s="251"/>
      <c r="L107" s="255"/>
      <c r="M107" s="256"/>
      <c r="N107" s="257"/>
      <c r="O107" s="257"/>
      <c r="P107" s="257"/>
      <c r="Q107" s="257"/>
      <c r="R107" s="257"/>
      <c r="S107" s="257"/>
      <c r="T107" s="25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9" t="s">
        <v>161</v>
      </c>
      <c r="AU107" s="259" t="s">
        <v>82</v>
      </c>
      <c r="AV107" s="14" t="s">
        <v>80</v>
      </c>
      <c r="AW107" s="14" t="s">
        <v>34</v>
      </c>
      <c r="AX107" s="14" t="s">
        <v>73</v>
      </c>
      <c r="AY107" s="259" t="s">
        <v>134</v>
      </c>
    </row>
    <row r="108" s="13" customFormat="1">
      <c r="A108" s="13"/>
      <c r="B108" s="235"/>
      <c r="C108" s="236"/>
      <c r="D108" s="227" t="s">
        <v>161</v>
      </c>
      <c r="E108" s="237" t="s">
        <v>19</v>
      </c>
      <c r="F108" s="238" t="s">
        <v>80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5" t="s">
        <v>161</v>
      </c>
      <c r="AU108" s="245" t="s">
        <v>82</v>
      </c>
      <c r="AV108" s="13" t="s">
        <v>82</v>
      </c>
      <c r="AW108" s="13" t="s">
        <v>34</v>
      </c>
      <c r="AX108" s="13" t="s">
        <v>80</v>
      </c>
      <c r="AY108" s="245" t="s">
        <v>134</v>
      </c>
    </row>
    <row r="109" s="2" customFormat="1" ht="16.5" customHeight="1">
      <c r="A109" s="39"/>
      <c r="B109" s="40"/>
      <c r="C109" s="214" t="s">
        <v>82</v>
      </c>
      <c r="D109" s="214" t="s">
        <v>137</v>
      </c>
      <c r="E109" s="215" t="s">
        <v>529</v>
      </c>
      <c r="F109" s="216" t="s">
        <v>530</v>
      </c>
      <c r="G109" s="217" t="s">
        <v>192</v>
      </c>
      <c r="H109" s="218">
        <v>1</v>
      </c>
      <c r="I109" s="219"/>
      <c r="J109" s="220">
        <f>ROUND(I109*H109,2)</f>
        <v>0</v>
      </c>
      <c r="K109" s="216" t="s">
        <v>19</v>
      </c>
      <c r="L109" s="45"/>
      <c r="M109" s="221" t="s">
        <v>19</v>
      </c>
      <c r="N109" s="222" t="s">
        <v>46</v>
      </c>
      <c r="O109" s="86"/>
      <c r="P109" s="223">
        <f>O109*H109</f>
        <v>0</v>
      </c>
      <c r="Q109" s="223">
        <v>0.020250000000000001</v>
      </c>
      <c r="R109" s="223">
        <f>Q109*H109</f>
        <v>0.020250000000000001</v>
      </c>
      <c r="S109" s="223">
        <v>0</v>
      </c>
      <c r="T109" s="224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5" t="s">
        <v>193</v>
      </c>
      <c r="AT109" s="225" t="s">
        <v>137</v>
      </c>
      <c r="AU109" s="225" t="s">
        <v>82</v>
      </c>
      <c r="AY109" s="18" t="s">
        <v>134</v>
      </c>
      <c r="BE109" s="226">
        <f>IF(N109="základní",J109,0)</f>
        <v>0</v>
      </c>
      <c r="BF109" s="226">
        <f>IF(N109="snížená",J109,0)</f>
        <v>0</v>
      </c>
      <c r="BG109" s="226">
        <f>IF(N109="zákl. přenesená",J109,0)</f>
        <v>0</v>
      </c>
      <c r="BH109" s="226">
        <f>IF(N109="sníž. přenesená",J109,0)</f>
        <v>0</v>
      </c>
      <c r="BI109" s="226">
        <f>IF(N109="nulová",J109,0)</f>
        <v>0</v>
      </c>
      <c r="BJ109" s="18" t="s">
        <v>142</v>
      </c>
      <c r="BK109" s="226">
        <f>ROUND(I109*H109,2)</f>
        <v>0</v>
      </c>
      <c r="BL109" s="18" t="s">
        <v>193</v>
      </c>
      <c r="BM109" s="225" t="s">
        <v>531</v>
      </c>
    </row>
    <row r="110" s="2" customFormat="1">
      <c r="A110" s="39"/>
      <c r="B110" s="40"/>
      <c r="C110" s="41"/>
      <c r="D110" s="227" t="s">
        <v>144</v>
      </c>
      <c r="E110" s="41"/>
      <c r="F110" s="228" t="s">
        <v>532</v>
      </c>
      <c r="G110" s="41"/>
      <c r="H110" s="41"/>
      <c r="I110" s="229"/>
      <c r="J110" s="41"/>
      <c r="K110" s="41"/>
      <c r="L110" s="45"/>
      <c r="M110" s="230"/>
      <c r="N110" s="231"/>
      <c r="O110" s="86"/>
      <c r="P110" s="86"/>
      <c r="Q110" s="86"/>
      <c r="R110" s="86"/>
      <c r="S110" s="86"/>
      <c r="T110" s="87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82</v>
      </c>
    </row>
    <row r="111" s="14" customFormat="1">
      <c r="A111" s="14"/>
      <c r="B111" s="250"/>
      <c r="C111" s="251"/>
      <c r="D111" s="227" t="s">
        <v>161</v>
      </c>
      <c r="E111" s="252" t="s">
        <v>19</v>
      </c>
      <c r="F111" s="253" t="s">
        <v>533</v>
      </c>
      <c r="G111" s="251"/>
      <c r="H111" s="252" t="s">
        <v>19</v>
      </c>
      <c r="I111" s="254"/>
      <c r="J111" s="251"/>
      <c r="K111" s="251"/>
      <c r="L111" s="255"/>
      <c r="M111" s="256"/>
      <c r="N111" s="257"/>
      <c r="O111" s="257"/>
      <c r="P111" s="257"/>
      <c r="Q111" s="257"/>
      <c r="R111" s="257"/>
      <c r="S111" s="257"/>
      <c r="T111" s="25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9" t="s">
        <v>161</v>
      </c>
      <c r="AU111" s="259" t="s">
        <v>82</v>
      </c>
      <c r="AV111" s="14" t="s">
        <v>80</v>
      </c>
      <c r="AW111" s="14" t="s">
        <v>34</v>
      </c>
      <c r="AX111" s="14" t="s">
        <v>73</v>
      </c>
      <c r="AY111" s="259" t="s">
        <v>134</v>
      </c>
    </row>
    <row r="112" s="14" customFormat="1">
      <c r="A112" s="14"/>
      <c r="B112" s="250"/>
      <c r="C112" s="251"/>
      <c r="D112" s="227" t="s">
        <v>161</v>
      </c>
      <c r="E112" s="252" t="s">
        <v>19</v>
      </c>
      <c r="F112" s="253" t="s">
        <v>534</v>
      </c>
      <c r="G112" s="251"/>
      <c r="H112" s="252" t="s">
        <v>19</v>
      </c>
      <c r="I112" s="254"/>
      <c r="J112" s="251"/>
      <c r="K112" s="251"/>
      <c r="L112" s="255"/>
      <c r="M112" s="256"/>
      <c r="N112" s="257"/>
      <c r="O112" s="257"/>
      <c r="P112" s="257"/>
      <c r="Q112" s="257"/>
      <c r="R112" s="257"/>
      <c r="S112" s="257"/>
      <c r="T112" s="25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9" t="s">
        <v>161</v>
      </c>
      <c r="AU112" s="259" t="s">
        <v>82</v>
      </c>
      <c r="AV112" s="14" t="s">
        <v>80</v>
      </c>
      <c r="AW112" s="14" t="s">
        <v>34</v>
      </c>
      <c r="AX112" s="14" t="s">
        <v>73</v>
      </c>
      <c r="AY112" s="259" t="s">
        <v>134</v>
      </c>
    </row>
    <row r="113" s="14" customFormat="1">
      <c r="A113" s="14"/>
      <c r="B113" s="250"/>
      <c r="C113" s="251"/>
      <c r="D113" s="227" t="s">
        <v>161</v>
      </c>
      <c r="E113" s="252" t="s">
        <v>19</v>
      </c>
      <c r="F113" s="253" t="s">
        <v>535</v>
      </c>
      <c r="G113" s="251"/>
      <c r="H113" s="252" t="s">
        <v>19</v>
      </c>
      <c r="I113" s="254"/>
      <c r="J113" s="251"/>
      <c r="K113" s="251"/>
      <c r="L113" s="255"/>
      <c r="M113" s="256"/>
      <c r="N113" s="257"/>
      <c r="O113" s="257"/>
      <c r="P113" s="257"/>
      <c r="Q113" s="257"/>
      <c r="R113" s="257"/>
      <c r="S113" s="257"/>
      <c r="T113" s="258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9" t="s">
        <v>161</v>
      </c>
      <c r="AU113" s="259" t="s">
        <v>82</v>
      </c>
      <c r="AV113" s="14" t="s">
        <v>80</v>
      </c>
      <c r="AW113" s="14" t="s">
        <v>34</v>
      </c>
      <c r="AX113" s="14" t="s">
        <v>73</v>
      </c>
      <c r="AY113" s="259" t="s">
        <v>134</v>
      </c>
    </row>
    <row r="114" s="14" customFormat="1">
      <c r="A114" s="14"/>
      <c r="B114" s="250"/>
      <c r="C114" s="251"/>
      <c r="D114" s="227" t="s">
        <v>161</v>
      </c>
      <c r="E114" s="252" t="s">
        <v>19</v>
      </c>
      <c r="F114" s="253" t="s">
        <v>536</v>
      </c>
      <c r="G114" s="251"/>
      <c r="H114" s="252" t="s">
        <v>19</v>
      </c>
      <c r="I114" s="254"/>
      <c r="J114" s="251"/>
      <c r="K114" s="251"/>
      <c r="L114" s="255"/>
      <c r="M114" s="256"/>
      <c r="N114" s="257"/>
      <c r="O114" s="257"/>
      <c r="P114" s="257"/>
      <c r="Q114" s="257"/>
      <c r="R114" s="257"/>
      <c r="S114" s="257"/>
      <c r="T114" s="25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9" t="s">
        <v>161</v>
      </c>
      <c r="AU114" s="259" t="s">
        <v>82</v>
      </c>
      <c r="AV114" s="14" t="s">
        <v>80</v>
      </c>
      <c r="AW114" s="14" t="s">
        <v>34</v>
      </c>
      <c r="AX114" s="14" t="s">
        <v>73</v>
      </c>
      <c r="AY114" s="259" t="s">
        <v>134</v>
      </c>
    </row>
    <row r="115" s="14" customFormat="1">
      <c r="A115" s="14"/>
      <c r="B115" s="250"/>
      <c r="C115" s="251"/>
      <c r="D115" s="227" t="s">
        <v>161</v>
      </c>
      <c r="E115" s="252" t="s">
        <v>19</v>
      </c>
      <c r="F115" s="253" t="s">
        <v>537</v>
      </c>
      <c r="G115" s="251"/>
      <c r="H115" s="252" t="s">
        <v>19</v>
      </c>
      <c r="I115" s="254"/>
      <c r="J115" s="251"/>
      <c r="K115" s="251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161</v>
      </c>
      <c r="AU115" s="259" t="s">
        <v>82</v>
      </c>
      <c r="AV115" s="14" t="s">
        <v>80</v>
      </c>
      <c r="AW115" s="14" t="s">
        <v>34</v>
      </c>
      <c r="AX115" s="14" t="s">
        <v>73</v>
      </c>
      <c r="AY115" s="259" t="s">
        <v>134</v>
      </c>
    </row>
    <row r="116" s="14" customFormat="1">
      <c r="A116" s="14"/>
      <c r="B116" s="250"/>
      <c r="C116" s="251"/>
      <c r="D116" s="227" t="s">
        <v>161</v>
      </c>
      <c r="E116" s="252" t="s">
        <v>19</v>
      </c>
      <c r="F116" s="253" t="s">
        <v>538</v>
      </c>
      <c r="G116" s="251"/>
      <c r="H116" s="252" t="s">
        <v>19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9" t="s">
        <v>161</v>
      </c>
      <c r="AU116" s="259" t="s">
        <v>82</v>
      </c>
      <c r="AV116" s="14" t="s">
        <v>80</v>
      </c>
      <c r="AW116" s="14" t="s">
        <v>34</v>
      </c>
      <c r="AX116" s="14" t="s">
        <v>73</v>
      </c>
      <c r="AY116" s="259" t="s">
        <v>134</v>
      </c>
    </row>
    <row r="117" s="14" customFormat="1">
      <c r="A117" s="14"/>
      <c r="B117" s="250"/>
      <c r="C117" s="251"/>
      <c r="D117" s="227" t="s">
        <v>161</v>
      </c>
      <c r="E117" s="252" t="s">
        <v>19</v>
      </c>
      <c r="F117" s="253" t="s">
        <v>539</v>
      </c>
      <c r="G117" s="251"/>
      <c r="H117" s="252" t="s">
        <v>19</v>
      </c>
      <c r="I117" s="254"/>
      <c r="J117" s="251"/>
      <c r="K117" s="251"/>
      <c r="L117" s="255"/>
      <c r="M117" s="256"/>
      <c r="N117" s="257"/>
      <c r="O117" s="257"/>
      <c r="P117" s="257"/>
      <c r="Q117" s="257"/>
      <c r="R117" s="257"/>
      <c r="S117" s="257"/>
      <c r="T117" s="25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9" t="s">
        <v>161</v>
      </c>
      <c r="AU117" s="259" t="s">
        <v>82</v>
      </c>
      <c r="AV117" s="14" t="s">
        <v>80</v>
      </c>
      <c r="AW117" s="14" t="s">
        <v>34</v>
      </c>
      <c r="AX117" s="14" t="s">
        <v>73</v>
      </c>
      <c r="AY117" s="259" t="s">
        <v>134</v>
      </c>
    </row>
    <row r="118" s="14" customFormat="1">
      <c r="A118" s="14"/>
      <c r="B118" s="250"/>
      <c r="C118" s="251"/>
      <c r="D118" s="227" t="s">
        <v>161</v>
      </c>
      <c r="E118" s="252" t="s">
        <v>19</v>
      </c>
      <c r="F118" s="253" t="s">
        <v>540</v>
      </c>
      <c r="G118" s="251"/>
      <c r="H118" s="252" t="s">
        <v>19</v>
      </c>
      <c r="I118" s="254"/>
      <c r="J118" s="251"/>
      <c r="K118" s="251"/>
      <c r="L118" s="255"/>
      <c r="M118" s="256"/>
      <c r="N118" s="257"/>
      <c r="O118" s="257"/>
      <c r="P118" s="257"/>
      <c r="Q118" s="257"/>
      <c r="R118" s="257"/>
      <c r="S118" s="257"/>
      <c r="T118" s="25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9" t="s">
        <v>161</v>
      </c>
      <c r="AU118" s="259" t="s">
        <v>82</v>
      </c>
      <c r="AV118" s="14" t="s">
        <v>80</v>
      </c>
      <c r="AW118" s="14" t="s">
        <v>34</v>
      </c>
      <c r="AX118" s="14" t="s">
        <v>73</v>
      </c>
      <c r="AY118" s="259" t="s">
        <v>134</v>
      </c>
    </row>
    <row r="119" s="13" customFormat="1">
      <c r="A119" s="13"/>
      <c r="B119" s="235"/>
      <c r="C119" s="236"/>
      <c r="D119" s="227" t="s">
        <v>161</v>
      </c>
      <c r="E119" s="237" t="s">
        <v>19</v>
      </c>
      <c r="F119" s="238" t="s">
        <v>80</v>
      </c>
      <c r="G119" s="236"/>
      <c r="H119" s="239">
        <v>1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5" t="s">
        <v>161</v>
      </c>
      <c r="AU119" s="245" t="s">
        <v>82</v>
      </c>
      <c r="AV119" s="13" t="s">
        <v>82</v>
      </c>
      <c r="AW119" s="13" t="s">
        <v>34</v>
      </c>
      <c r="AX119" s="13" t="s">
        <v>80</v>
      </c>
      <c r="AY119" s="245" t="s">
        <v>134</v>
      </c>
    </row>
    <row r="120" s="2" customFormat="1" ht="16.5" customHeight="1">
      <c r="A120" s="39"/>
      <c r="B120" s="40"/>
      <c r="C120" s="214" t="s">
        <v>168</v>
      </c>
      <c r="D120" s="214" t="s">
        <v>137</v>
      </c>
      <c r="E120" s="215" t="s">
        <v>206</v>
      </c>
      <c r="F120" s="216" t="s">
        <v>207</v>
      </c>
      <c r="G120" s="217" t="s">
        <v>192</v>
      </c>
      <c r="H120" s="218">
        <v>1</v>
      </c>
      <c r="I120" s="219"/>
      <c r="J120" s="220">
        <f>ROUND(I120*H120,2)</f>
        <v>0</v>
      </c>
      <c r="K120" s="216" t="s">
        <v>19</v>
      </c>
      <c r="L120" s="45"/>
      <c r="M120" s="221" t="s">
        <v>19</v>
      </c>
      <c r="N120" s="222" t="s">
        <v>46</v>
      </c>
      <c r="O120" s="86"/>
      <c r="P120" s="223">
        <f>O120*H120</f>
        <v>0</v>
      </c>
      <c r="Q120" s="223">
        <v>0</v>
      </c>
      <c r="R120" s="223">
        <f>Q120*H120</f>
        <v>0</v>
      </c>
      <c r="S120" s="223">
        <v>0</v>
      </c>
      <c r="T120" s="224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5" t="s">
        <v>193</v>
      </c>
      <c r="AT120" s="225" t="s">
        <v>137</v>
      </c>
      <c r="AU120" s="225" t="s">
        <v>82</v>
      </c>
      <c r="AY120" s="18" t="s">
        <v>134</v>
      </c>
      <c r="BE120" s="226">
        <f>IF(N120="základní",J120,0)</f>
        <v>0</v>
      </c>
      <c r="BF120" s="226">
        <f>IF(N120="snížená",J120,0)</f>
        <v>0</v>
      </c>
      <c r="BG120" s="226">
        <f>IF(N120="zákl. přenesená",J120,0)</f>
        <v>0</v>
      </c>
      <c r="BH120" s="226">
        <f>IF(N120="sníž. přenesená",J120,0)</f>
        <v>0</v>
      </c>
      <c r="BI120" s="226">
        <f>IF(N120="nulová",J120,0)</f>
        <v>0</v>
      </c>
      <c r="BJ120" s="18" t="s">
        <v>142</v>
      </c>
      <c r="BK120" s="226">
        <f>ROUND(I120*H120,2)</f>
        <v>0</v>
      </c>
      <c r="BL120" s="18" t="s">
        <v>193</v>
      </c>
      <c r="BM120" s="225" t="s">
        <v>541</v>
      </c>
    </row>
    <row r="121" s="2" customFormat="1">
      <c r="A121" s="39"/>
      <c r="B121" s="40"/>
      <c r="C121" s="41"/>
      <c r="D121" s="227" t="s">
        <v>144</v>
      </c>
      <c r="E121" s="41"/>
      <c r="F121" s="228" t="s">
        <v>209</v>
      </c>
      <c r="G121" s="41"/>
      <c r="H121" s="41"/>
      <c r="I121" s="229"/>
      <c r="J121" s="41"/>
      <c r="K121" s="41"/>
      <c r="L121" s="45"/>
      <c r="M121" s="230"/>
      <c r="N121" s="231"/>
      <c r="O121" s="86"/>
      <c r="P121" s="86"/>
      <c r="Q121" s="86"/>
      <c r="R121" s="86"/>
      <c r="S121" s="86"/>
      <c r="T121" s="87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144</v>
      </c>
      <c r="AU121" s="18" t="s">
        <v>82</v>
      </c>
    </row>
    <row r="122" s="14" customFormat="1">
      <c r="A122" s="14"/>
      <c r="B122" s="250"/>
      <c r="C122" s="251"/>
      <c r="D122" s="227" t="s">
        <v>161</v>
      </c>
      <c r="E122" s="252" t="s">
        <v>19</v>
      </c>
      <c r="F122" s="253" t="s">
        <v>542</v>
      </c>
      <c r="G122" s="251"/>
      <c r="H122" s="252" t="s">
        <v>19</v>
      </c>
      <c r="I122" s="254"/>
      <c r="J122" s="251"/>
      <c r="K122" s="251"/>
      <c r="L122" s="255"/>
      <c r="M122" s="256"/>
      <c r="N122" s="257"/>
      <c r="O122" s="257"/>
      <c r="P122" s="257"/>
      <c r="Q122" s="257"/>
      <c r="R122" s="257"/>
      <c r="S122" s="257"/>
      <c r="T122" s="25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9" t="s">
        <v>161</v>
      </c>
      <c r="AU122" s="259" t="s">
        <v>82</v>
      </c>
      <c r="AV122" s="14" t="s">
        <v>80</v>
      </c>
      <c r="AW122" s="14" t="s">
        <v>34</v>
      </c>
      <c r="AX122" s="14" t="s">
        <v>73</v>
      </c>
      <c r="AY122" s="259" t="s">
        <v>134</v>
      </c>
    </row>
    <row r="123" s="13" customFormat="1">
      <c r="A123" s="13"/>
      <c r="B123" s="235"/>
      <c r="C123" s="236"/>
      <c r="D123" s="227" t="s">
        <v>161</v>
      </c>
      <c r="E123" s="237" t="s">
        <v>19</v>
      </c>
      <c r="F123" s="238" t="s">
        <v>80</v>
      </c>
      <c r="G123" s="236"/>
      <c r="H123" s="239">
        <v>1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5" t="s">
        <v>161</v>
      </c>
      <c r="AU123" s="245" t="s">
        <v>82</v>
      </c>
      <c r="AV123" s="13" t="s">
        <v>82</v>
      </c>
      <c r="AW123" s="13" t="s">
        <v>34</v>
      </c>
      <c r="AX123" s="13" t="s">
        <v>80</v>
      </c>
      <c r="AY123" s="245" t="s">
        <v>134</v>
      </c>
    </row>
    <row r="124" s="12" customFormat="1" ht="22.8" customHeight="1">
      <c r="A124" s="12"/>
      <c r="B124" s="198"/>
      <c r="C124" s="199"/>
      <c r="D124" s="200" t="s">
        <v>72</v>
      </c>
      <c r="E124" s="212" t="s">
        <v>211</v>
      </c>
      <c r="F124" s="212" t="s">
        <v>212</v>
      </c>
      <c r="G124" s="199"/>
      <c r="H124" s="199"/>
      <c r="I124" s="202"/>
      <c r="J124" s="213">
        <f>BK124</f>
        <v>0</v>
      </c>
      <c r="K124" s="199"/>
      <c r="L124" s="204"/>
      <c r="M124" s="205"/>
      <c r="N124" s="206"/>
      <c r="O124" s="206"/>
      <c r="P124" s="207">
        <f>SUM(P125:P135)</f>
        <v>0</v>
      </c>
      <c r="Q124" s="206"/>
      <c r="R124" s="207">
        <f>SUM(R125:R135)</f>
        <v>0</v>
      </c>
      <c r="S124" s="206"/>
      <c r="T124" s="208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9" t="s">
        <v>142</v>
      </c>
      <c r="AT124" s="210" t="s">
        <v>72</v>
      </c>
      <c r="AU124" s="210" t="s">
        <v>80</v>
      </c>
      <c r="AY124" s="209" t="s">
        <v>134</v>
      </c>
      <c r="BK124" s="211">
        <f>SUM(BK125:BK135)</f>
        <v>0</v>
      </c>
    </row>
    <row r="125" s="2" customFormat="1" ht="16.5" customHeight="1">
      <c r="A125" s="39"/>
      <c r="B125" s="40"/>
      <c r="C125" s="214" t="s">
        <v>142</v>
      </c>
      <c r="D125" s="214" t="s">
        <v>137</v>
      </c>
      <c r="E125" s="215" t="s">
        <v>213</v>
      </c>
      <c r="F125" s="216" t="s">
        <v>214</v>
      </c>
      <c r="G125" s="217" t="s">
        <v>192</v>
      </c>
      <c r="H125" s="218">
        <v>1</v>
      </c>
      <c r="I125" s="219"/>
      <c r="J125" s="220">
        <f>ROUND(I125*H125,2)</f>
        <v>0</v>
      </c>
      <c r="K125" s="216" t="s">
        <v>19</v>
      </c>
      <c r="L125" s="45"/>
      <c r="M125" s="221" t="s">
        <v>19</v>
      </c>
      <c r="N125" s="222" t="s">
        <v>46</v>
      </c>
      <c r="O125" s="86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5" t="s">
        <v>193</v>
      </c>
      <c r="AT125" s="225" t="s">
        <v>137</v>
      </c>
      <c r="AU125" s="225" t="s">
        <v>82</v>
      </c>
      <c r="AY125" s="18" t="s">
        <v>134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8" t="s">
        <v>142</v>
      </c>
      <c r="BK125" s="226">
        <f>ROUND(I125*H125,2)</f>
        <v>0</v>
      </c>
      <c r="BL125" s="18" t="s">
        <v>193</v>
      </c>
      <c r="BM125" s="225" t="s">
        <v>543</v>
      </c>
    </row>
    <row r="126" s="2" customFormat="1">
      <c r="A126" s="39"/>
      <c r="B126" s="40"/>
      <c r="C126" s="41"/>
      <c r="D126" s="227" t="s">
        <v>144</v>
      </c>
      <c r="E126" s="41"/>
      <c r="F126" s="228" t="s">
        <v>217</v>
      </c>
      <c r="G126" s="41"/>
      <c r="H126" s="41"/>
      <c r="I126" s="229"/>
      <c r="J126" s="41"/>
      <c r="K126" s="41"/>
      <c r="L126" s="45"/>
      <c r="M126" s="230"/>
      <c r="N126" s="231"/>
      <c r="O126" s="86"/>
      <c r="P126" s="86"/>
      <c r="Q126" s="86"/>
      <c r="R126" s="86"/>
      <c r="S126" s="86"/>
      <c r="T126" s="87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82</v>
      </c>
    </row>
    <row r="127" s="13" customFormat="1">
      <c r="A127" s="13"/>
      <c r="B127" s="235"/>
      <c r="C127" s="236"/>
      <c r="D127" s="227" t="s">
        <v>161</v>
      </c>
      <c r="E127" s="237" t="s">
        <v>19</v>
      </c>
      <c r="F127" s="238" t="s">
        <v>80</v>
      </c>
      <c r="G127" s="236"/>
      <c r="H127" s="239">
        <v>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161</v>
      </c>
      <c r="AU127" s="245" t="s">
        <v>82</v>
      </c>
      <c r="AV127" s="13" t="s">
        <v>82</v>
      </c>
      <c r="AW127" s="13" t="s">
        <v>34</v>
      </c>
      <c r="AX127" s="13" t="s">
        <v>80</v>
      </c>
      <c r="AY127" s="245" t="s">
        <v>134</v>
      </c>
    </row>
    <row r="128" s="2" customFormat="1" ht="16.5" customHeight="1">
      <c r="A128" s="39"/>
      <c r="B128" s="40"/>
      <c r="C128" s="214" t="s">
        <v>136</v>
      </c>
      <c r="D128" s="214" t="s">
        <v>137</v>
      </c>
      <c r="E128" s="215" t="s">
        <v>218</v>
      </c>
      <c r="F128" s="216" t="s">
        <v>219</v>
      </c>
      <c r="G128" s="217" t="s">
        <v>192</v>
      </c>
      <c r="H128" s="218">
        <v>1</v>
      </c>
      <c r="I128" s="219"/>
      <c r="J128" s="220">
        <f>ROUND(I128*H128,2)</f>
        <v>0</v>
      </c>
      <c r="K128" s="216" t="s">
        <v>19</v>
      </c>
      <c r="L128" s="45"/>
      <c r="M128" s="221" t="s">
        <v>19</v>
      </c>
      <c r="N128" s="222" t="s">
        <v>46</v>
      </c>
      <c r="O128" s="86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5" t="s">
        <v>193</v>
      </c>
      <c r="AT128" s="225" t="s">
        <v>137</v>
      </c>
      <c r="AU128" s="225" t="s">
        <v>82</v>
      </c>
      <c r="AY128" s="18" t="s">
        <v>134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8" t="s">
        <v>142</v>
      </c>
      <c r="BK128" s="226">
        <f>ROUND(I128*H128,2)</f>
        <v>0</v>
      </c>
      <c r="BL128" s="18" t="s">
        <v>193</v>
      </c>
      <c r="BM128" s="225" t="s">
        <v>544</v>
      </c>
    </row>
    <row r="129" s="2" customFormat="1">
      <c r="A129" s="39"/>
      <c r="B129" s="40"/>
      <c r="C129" s="41"/>
      <c r="D129" s="227" t="s">
        <v>144</v>
      </c>
      <c r="E129" s="41"/>
      <c r="F129" s="228" t="s">
        <v>221</v>
      </c>
      <c r="G129" s="41"/>
      <c r="H129" s="41"/>
      <c r="I129" s="229"/>
      <c r="J129" s="41"/>
      <c r="K129" s="41"/>
      <c r="L129" s="45"/>
      <c r="M129" s="230"/>
      <c r="N129" s="231"/>
      <c r="O129" s="86"/>
      <c r="P129" s="86"/>
      <c r="Q129" s="86"/>
      <c r="R129" s="86"/>
      <c r="S129" s="86"/>
      <c r="T129" s="87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82</v>
      </c>
    </row>
    <row r="130" s="13" customFormat="1">
      <c r="A130" s="13"/>
      <c r="B130" s="235"/>
      <c r="C130" s="236"/>
      <c r="D130" s="227" t="s">
        <v>161</v>
      </c>
      <c r="E130" s="237" t="s">
        <v>19</v>
      </c>
      <c r="F130" s="238" t="s">
        <v>80</v>
      </c>
      <c r="G130" s="236"/>
      <c r="H130" s="239">
        <v>1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161</v>
      </c>
      <c r="AU130" s="245" t="s">
        <v>82</v>
      </c>
      <c r="AV130" s="13" t="s">
        <v>82</v>
      </c>
      <c r="AW130" s="13" t="s">
        <v>34</v>
      </c>
      <c r="AX130" s="13" t="s">
        <v>80</v>
      </c>
      <c r="AY130" s="245" t="s">
        <v>134</v>
      </c>
    </row>
    <row r="131" s="2" customFormat="1" ht="24.15" customHeight="1">
      <c r="A131" s="39"/>
      <c r="B131" s="40"/>
      <c r="C131" s="214" t="s">
        <v>148</v>
      </c>
      <c r="D131" s="214" t="s">
        <v>137</v>
      </c>
      <c r="E131" s="215" t="s">
        <v>222</v>
      </c>
      <c r="F131" s="216" t="s">
        <v>223</v>
      </c>
      <c r="G131" s="217" t="s">
        <v>192</v>
      </c>
      <c r="H131" s="218">
        <v>1</v>
      </c>
      <c r="I131" s="219"/>
      <c r="J131" s="220">
        <f>ROUND(I131*H131,2)</f>
        <v>0</v>
      </c>
      <c r="K131" s="216" t="s">
        <v>19</v>
      </c>
      <c r="L131" s="45"/>
      <c r="M131" s="221" t="s">
        <v>19</v>
      </c>
      <c r="N131" s="222" t="s">
        <v>46</v>
      </c>
      <c r="O131" s="86"/>
      <c r="P131" s="223">
        <f>O131*H131</f>
        <v>0</v>
      </c>
      <c r="Q131" s="223">
        <v>0</v>
      </c>
      <c r="R131" s="223">
        <f>Q131*H131</f>
        <v>0</v>
      </c>
      <c r="S131" s="223">
        <v>0</v>
      </c>
      <c r="T131" s="22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5" t="s">
        <v>193</v>
      </c>
      <c r="AT131" s="225" t="s">
        <v>137</v>
      </c>
      <c r="AU131" s="225" t="s">
        <v>82</v>
      </c>
      <c r="AY131" s="18" t="s">
        <v>134</v>
      </c>
      <c r="BE131" s="226">
        <f>IF(N131="základní",J131,0)</f>
        <v>0</v>
      </c>
      <c r="BF131" s="226">
        <f>IF(N131="snížená",J131,0)</f>
        <v>0</v>
      </c>
      <c r="BG131" s="226">
        <f>IF(N131="zákl. přenesená",J131,0)</f>
        <v>0</v>
      </c>
      <c r="BH131" s="226">
        <f>IF(N131="sníž. přenesená",J131,0)</f>
        <v>0</v>
      </c>
      <c r="BI131" s="226">
        <f>IF(N131="nulová",J131,0)</f>
        <v>0</v>
      </c>
      <c r="BJ131" s="18" t="s">
        <v>142</v>
      </c>
      <c r="BK131" s="226">
        <f>ROUND(I131*H131,2)</f>
        <v>0</v>
      </c>
      <c r="BL131" s="18" t="s">
        <v>193</v>
      </c>
      <c r="BM131" s="225" t="s">
        <v>545</v>
      </c>
    </row>
    <row r="132" s="2" customFormat="1">
      <c r="A132" s="39"/>
      <c r="B132" s="40"/>
      <c r="C132" s="41"/>
      <c r="D132" s="227" t="s">
        <v>144</v>
      </c>
      <c r="E132" s="41"/>
      <c r="F132" s="228" t="s">
        <v>223</v>
      </c>
      <c r="G132" s="41"/>
      <c r="H132" s="41"/>
      <c r="I132" s="229"/>
      <c r="J132" s="41"/>
      <c r="K132" s="41"/>
      <c r="L132" s="45"/>
      <c r="M132" s="230"/>
      <c r="N132" s="231"/>
      <c r="O132" s="86"/>
      <c r="P132" s="86"/>
      <c r="Q132" s="86"/>
      <c r="R132" s="86"/>
      <c r="S132" s="86"/>
      <c r="T132" s="87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82</v>
      </c>
    </row>
    <row r="133" s="2" customFormat="1">
      <c r="A133" s="39"/>
      <c r="B133" s="40"/>
      <c r="C133" s="41"/>
      <c r="D133" s="227" t="s">
        <v>159</v>
      </c>
      <c r="E133" s="41"/>
      <c r="F133" s="234" t="s">
        <v>225</v>
      </c>
      <c r="G133" s="41"/>
      <c r="H133" s="41"/>
      <c r="I133" s="229"/>
      <c r="J133" s="41"/>
      <c r="K133" s="41"/>
      <c r="L133" s="45"/>
      <c r="M133" s="230"/>
      <c r="N133" s="231"/>
      <c r="O133" s="86"/>
      <c r="P133" s="86"/>
      <c r="Q133" s="86"/>
      <c r="R133" s="86"/>
      <c r="S133" s="86"/>
      <c r="T133" s="87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159</v>
      </c>
      <c r="AU133" s="18" t="s">
        <v>82</v>
      </c>
    </row>
    <row r="134" s="14" customFormat="1">
      <c r="A134" s="14"/>
      <c r="B134" s="250"/>
      <c r="C134" s="251"/>
      <c r="D134" s="227" t="s">
        <v>161</v>
      </c>
      <c r="E134" s="252" t="s">
        <v>19</v>
      </c>
      <c r="F134" s="253" t="s">
        <v>226</v>
      </c>
      <c r="G134" s="251"/>
      <c r="H134" s="252" t="s">
        <v>19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161</v>
      </c>
      <c r="AU134" s="259" t="s">
        <v>82</v>
      </c>
      <c r="AV134" s="14" t="s">
        <v>80</v>
      </c>
      <c r="AW134" s="14" t="s">
        <v>34</v>
      </c>
      <c r="AX134" s="14" t="s">
        <v>73</v>
      </c>
      <c r="AY134" s="259" t="s">
        <v>134</v>
      </c>
    </row>
    <row r="135" s="13" customFormat="1">
      <c r="A135" s="13"/>
      <c r="B135" s="235"/>
      <c r="C135" s="236"/>
      <c r="D135" s="227" t="s">
        <v>161</v>
      </c>
      <c r="E135" s="237" t="s">
        <v>19</v>
      </c>
      <c r="F135" s="238" t="s">
        <v>80</v>
      </c>
      <c r="G135" s="236"/>
      <c r="H135" s="239">
        <v>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161</v>
      </c>
      <c r="AU135" s="245" t="s">
        <v>82</v>
      </c>
      <c r="AV135" s="13" t="s">
        <v>82</v>
      </c>
      <c r="AW135" s="13" t="s">
        <v>34</v>
      </c>
      <c r="AX135" s="13" t="s">
        <v>80</v>
      </c>
      <c r="AY135" s="245" t="s">
        <v>134</v>
      </c>
    </row>
    <row r="136" s="12" customFormat="1" ht="22.8" customHeight="1">
      <c r="A136" s="12"/>
      <c r="B136" s="198"/>
      <c r="C136" s="199"/>
      <c r="D136" s="200" t="s">
        <v>72</v>
      </c>
      <c r="E136" s="212" t="s">
        <v>227</v>
      </c>
      <c r="F136" s="212" t="s">
        <v>228</v>
      </c>
      <c r="G136" s="199"/>
      <c r="H136" s="199"/>
      <c r="I136" s="202"/>
      <c r="J136" s="213">
        <f>BK136</f>
        <v>0</v>
      </c>
      <c r="K136" s="199"/>
      <c r="L136" s="204"/>
      <c r="M136" s="205"/>
      <c r="N136" s="206"/>
      <c r="O136" s="206"/>
      <c r="P136" s="207">
        <f>SUM(P137:P146)</f>
        <v>0</v>
      </c>
      <c r="Q136" s="206"/>
      <c r="R136" s="207">
        <f>SUM(R137:R146)</f>
        <v>0</v>
      </c>
      <c r="S136" s="206"/>
      <c r="T136" s="208">
        <f>SUM(T137:T146)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9" t="s">
        <v>142</v>
      </c>
      <c r="AT136" s="210" t="s">
        <v>72</v>
      </c>
      <c r="AU136" s="210" t="s">
        <v>80</v>
      </c>
      <c r="AY136" s="209" t="s">
        <v>134</v>
      </c>
      <c r="BK136" s="211">
        <f>SUM(BK137:BK146)</f>
        <v>0</v>
      </c>
    </row>
    <row r="137" s="2" customFormat="1" ht="21.75" customHeight="1">
      <c r="A137" s="39"/>
      <c r="B137" s="40"/>
      <c r="C137" s="214" t="s">
        <v>236</v>
      </c>
      <c r="D137" s="214" t="s">
        <v>137</v>
      </c>
      <c r="E137" s="215" t="s">
        <v>229</v>
      </c>
      <c r="F137" s="216" t="s">
        <v>230</v>
      </c>
      <c r="G137" s="217" t="s">
        <v>192</v>
      </c>
      <c r="H137" s="218">
        <v>1</v>
      </c>
      <c r="I137" s="219"/>
      <c r="J137" s="220">
        <f>ROUND(I137*H137,2)</f>
        <v>0</v>
      </c>
      <c r="K137" s="216" t="s">
        <v>19</v>
      </c>
      <c r="L137" s="45"/>
      <c r="M137" s="221" t="s">
        <v>19</v>
      </c>
      <c r="N137" s="222" t="s">
        <v>46</v>
      </c>
      <c r="O137" s="86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5" t="s">
        <v>231</v>
      </c>
      <c r="AT137" s="225" t="s">
        <v>137</v>
      </c>
      <c r="AU137" s="225" t="s">
        <v>82</v>
      </c>
      <c r="AY137" s="18" t="s">
        <v>134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8" t="s">
        <v>142</v>
      </c>
      <c r="BK137" s="226">
        <f>ROUND(I137*H137,2)</f>
        <v>0</v>
      </c>
      <c r="BL137" s="18" t="s">
        <v>231</v>
      </c>
      <c r="BM137" s="225" t="s">
        <v>546</v>
      </c>
    </row>
    <row r="138" s="2" customFormat="1">
      <c r="A138" s="39"/>
      <c r="B138" s="40"/>
      <c r="C138" s="41"/>
      <c r="D138" s="227" t="s">
        <v>144</v>
      </c>
      <c r="E138" s="41"/>
      <c r="F138" s="228" t="s">
        <v>230</v>
      </c>
      <c r="G138" s="41"/>
      <c r="H138" s="41"/>
      <c r="I138" s="229"/>
      <c r="J138" s="41"/>
      <c r="K138" s="41"/>
      <c r="L138" s="45"/>
      <c r="M138" s="230"/>
      <c r="N138" s="231"/>
      <c r="O138" s="86"/>
      <c r="P138" s="86"/>
      <c r="Q138" s="86"/>
      <c r="R138" s="86"/>
      <c r="S138" s="86"/>
      <c r="T138" s="87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82</v>
      </c>
    </row>
    <row r="139" s="14" customFormat="1">
      <c r="A139" s="14"/>
      <c r="B139" s="250"/>
      <c r="C139" s="251"/>
      <c r="D139" s="227" t="s">
        <v>161</v>
      </c>
      <c r="E139" s="252" t="s">
        <v>19</v>
      </c>
      <c r="F139" s="253" t="s">
        <v>233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161</v>
      </c>
      <c r="AU139" s="259" t="s">
        <v>82</v>
      </c>
      <c r="AV139" s="14" t="s">
        <v>80</v>
      </c>
      <c r="AW139" s="14" t="s">
        <v>34</v>
      </c>
      <c r="AX139" s="14" t="s">
        <v>73</v>
      </c>
      <c r="AY139" s="259" t="s">
        <v>134</v>
      </c>
    </row>
    <row r="140" s="14" customFormat="1">
      <c r="A140" s="14"/>
      <c r="B140" s="250"/>
      <c r="C140" s="251"/>
      <c r="D140" s="227" t="s">
        <v>161</v>
      </c>
      <c r="E140" s="252" t="s">
        <v>19</v>
      </c>
      <c r="F140" s="253" t="s">
        <v>234</v>
      </c>
      <c r="G140" s="251"/>
      <c r="H140" s="252" t="s">
        <v>19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161</v>
      </c>
      <c r="AU140" s="259" t="s">
        <v>82</v>
      </c>
      <c r="AV140" s="14" t="s">
        <v>80</v>
      </c>
      <c r="AW140" s="14" t="s">
        <v>34</v>
      </c>
      <c r="AX140" s="14" t="s">
        <v>73</v>
      </c>
      <c r="AY140" s="259" t="s">
        <v>134</v>
      </c>
    </row>
    <row r="141" s="13" customFormat="1">
      <c r="A141" s="13"/>
      <c r="B141" s="235"/>
      <c r="C141" s="236"/>
      <c r="D141" s="227" t="s">
        <v>161</v>
      </c>
      <c r="E141" s="237" t="s">
        <v>19</v>
      </c>
      <c r="F141" s="238" t="s">
        <v>80</v>
      </c>
      <c r="G141" s="236"/>
      <c r="H141" s="239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161</v>
      </c>
      <c r="AU141" s="245" t="s">
        <v>82</v>
      </c>
      <c r="AV141" s="13" t="s">
        <v>82</v>
      </c>
      <c r="AW141" s="13" t="s">
        <v>34</v>
      </c>
      <c r="AX141" s="13" t="s">
        <v>80</v>
      </c>
      <c r="AY141" s="245" t="s">
        <v>134</v>
      </c>
    </row>
    <row r="142" s="2" customFormat="1" ht="24.15" customHeight="1">
      <c r="A142" s="39"/>
      <c r="B142" s="40"/>
      <c r="C142" s="214" t="s">
        <v>243</v>
      </c>
      <c r="D142" s="214" t="s">
        <v>137</v>
      </c>
      <c r="E142" s="215" t="s">
        <v>237</v>
      </c>
      <c r="F142" s="216" t="s">
        <v>238</v>
      </c>
      <c r="G142" s="217" t="s">
        <v>192</v>
      </c>
      <c r="H142" s="218">
        <v>1</v>
      </c>
      <c r="I142" s="219"/>
      <c r="J142" s="220">
        <f>ROUND(I142*H142,2)</f>
        <v>0</v>
      </c>
      <c r="K142" s="216" t="s">
        <v>19</v>
      </c>
      <c r="L142" s="45"/>
      <c r="M142" s="221" t="s">
        <v>19</v>
      </c>
      <c r="N142" s="222" t="s">
        <v>46</v>
      </c>
      <c r="O142" s="86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5" t="s">
        <v>231</v>
      </c>
      <c r="AT142" s="225" t="s">
        <v>137</v>
      </c>
      <c r="AU142" s="225" t="s">
        <v>82</v>
      </c>
      <c r="AY142" s="18" t="s">
        <v>134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8" t="s">
        <v>142</v>
      </c>
      <c r="BK142" s="226">
        <f>ROUND(I142*H142,2)</f>
        <v>0</v>
      </c>
      <c r="BL142" s="18" t="s">
        <v>231</v>
      </c>
      <c r="BM142" s="225" t="s">
        <v>547</v>
      </c>
    </row>
    <row r="143" s="2" customFormat="1">
      <c r="A143" s="39"/>
      <c r="B143" s="40"/>
      <c r="C143" s="41"/>
      <c r="D143" s="227" t="s">
        <v>144</v>
      </c>
      <c r="E143" s="41"/>
      <c r="F143" s="228" t="s">
        <v>238</v>
      </c>
      <c r="G143" s="41"/>
      <c r="H143" s="41"/>
      <c r="I143" s="229"/>
      <c r="J143" s="41"/>
      <c r="K143" s="41"/>
      <c r="L143" s="45"/>
      <c r="M143" s="230"/>
      <c r="N143" s="231"/>
      <c r="O143" s="86"/>
      <c r="P143" s="86"/>
      <c r="Q143" s="86"/>
      <c r="R143" s="86"/>
      <c r="S143" s="86"/>
      <c r="T143" s="87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82</v>
      </c>
    </row>
    <row r="144" s="14" customFormat="1">
      <c r="A144" s="14"/>
      <c r="B144" s="250"/>
      <c r="C144" s="251"/>
      <c r="D144" s="227" t="s">
        <v>161</v>
      </c>
      <c r="E144" s="252" t="s">
        <v>19</v>
      </c>
      <c r="F144" s="253" t="s">
        <v>548</v>
      </c>
      <c r="G144" s="251"/>
      <c r="H144" s="252" t="s">
        <v>19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9" t="s">
        <v>161</v>
      </c>
      <c r="AU144" s="259" t="s">
        <v>82</v>
      </c>
      <c r="AV144" s="14" t="s">
        <v>80</v>
      </c>
      <c r="AW144" s="14" t="s">
        <v>34</v>
      </c>
      <c r="AX144" s="14" t="s">
        <v>73</v>
      </c>
      <c r="AY144" s="259" t="s">
        <v>134</v>
      </c>
    </row>
    <row r="145" s="14" customFormat="1">
      <c r="A145" s="14"/>
      <c r="B145" s="250"/>
      <c r="C145" s="251"/>
      <c r="D145" s="227" t="s">
        <v>161</v>
      </c>
      <c r="E145" s="252" t="s">
        <v>19</v>
      </c>
      <c r="F145" s="253" t="s">
        <v>235</v>
      </c>
      <c r="G145" s="251"/>
      <c r="H145" s="252" t="s">
        <v>19</v>
      </c>
      <c r="I145" s="254"/>
      <c r="J145" s="251"/>
      <c r="K145" s="251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161</v>
      </c>
      <c r="AU145" s="259" t="s">
        <v>82</v>
      </c>
      <c r="AV145" s="14" t="s">
        <v>80</v>
      </c>
      <c r="AW145" s="14" t="s">
        <v>34</v>
      </c>
      <c r="AX145" s="14" t="s">
        <v>73</v>
      </c>
      <c r="AY145" s="259" t="s">
        <v>134</v>
      </c>
    </row>
    <row r="146" s="13" customFormat="1">
      <c r="A146" s="13"/>
      <c r="B146" s="235"/>
      <c r="C146" s="236"/>
      <c r="D146" s="227" t="s">
        <v>161</v>
      </c>
      <c r="E146" s="237" t="s">
        <v>19</v>
      </c>
      <c r="F146" s="238" t="s">
        <v>80</v>
      </c>
      <c r="G146" s="236"/>
      <c r="H146" s="239">
        <v>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161</v>
      </c>
      <c r="AU146" s="245" t="s">
        <v>82</v>
      </c>
      <c r="AV146" s="13" t="s">
        <v>82</v>
      </c>
      <c r="AW146" s="13" t="s">
        <v>34</v>
      </c>
      <c r="AX146" s="13" t="s">
        <v>80</v>
      </c>
      <c r="AY146" s="245" t="s">
        <v>134</v>
      </c>
    </row>
    <row r="147" s="12" customFormat="1" ht="22.8" customHeight="1">
      <c r="A147" s="12"/>
      <c r="B147" s="198"/>
      <c r="C147" s="199"/>
      <c r="D147" s="200" t="s">
        <v>72</v>
      </c>
      <c r="E147" s="212" t="s">
        <v>241</v>
      </c>
      <c r="F147" s="212" t="s">
        <v>242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SUM(P148:P188)</f>
        <v>0</v>
      </c>
      <c r="Q147" s="206"/>
      <c r="R147" s="207">
        <f>SUM(R148:R188)</f>
        <v>0</v>
      </c>
      <c r="S147" s="206"/>
      <c r="T147" s="208">
        <f>SUM(T148:T188)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142</v>
      </c>
      <c r="AT147" s="210" t="s">
        <v>72</v>
      </c>
      <c r="AU147" s="210" t="s">
        <v>80</v>
      </c>
      <c r="AY147" s="209" t="s">
        <v>134</v>
      </c>
      <c r="BK147" s="211">
        <f>SUM(BK148:BK188)</f>
        <v>0</v>
      </c>
    </row>
    <row r="148" s="2" customFormat="1" ht="44.25" customHeight="1">
      <c r="A148" s="39"/>
      <c r="B148" s="40"/>
      <c r="C148" s="214" t="s">
        <v>248</v>
      </c>
      <c r="D148" s="214" t="s">
        <v>137</v>
      </c>
      <c r="E148" s="215" t="s">
        <v>244</v>
      </c>
      <c r="F148" s="216" t="s">
        <v>245</v>
      </c>
      <c r="G148" s="217" t="s">
        <v>192</v>
      </c>
      <c r="H148" s="218">
        <v>1</v>
      </c>
      <c r="I148" s="219"/>
      <c r="J148" s="220">
        <f>ROUND(I148*H148,2)</f>
        <v>0</v>
      </c>
      <c r="K148" s="216" t="s">
        <v>19</v>
      </c>
      <c r="L148" s="45"/>
      <c r="M148" s="221" t="s">
        <v>19</v>
      </c>
      <c r="N148" s="222" t="s">
        <v>46</v>
      </c>
      <c r="O148" s="86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5" t="s">
        <v>231</v>
      </c>
      <c r="AT148" s="225" t="s">
        <v>137</v>
      </c>
      <c r="AU148" s="225" t="s">
        <v>82</v>
      </c>
      <c r="AY148" s="18" t="s">
        <v>134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8" t="s">
        <v>142</v>
      </c>
      <c r="BK148" s="226">
        <f>ROUND(I148*H148,2)</f>
        <v>0</v>
      </c>
      <c r="BL148" s="18" t="s">
        <v>231</v>
      </c>
      <c r="BM148" s="225" t="s">
        <v>549</v>
      </c>
    </row>
    <row r="149" s="2" customFormat="1">
      <c r="A149" s="39"/>
      <c r="B149" s="40"/>
      <c r="C149" s="41"/>
      <c r="D149" s="227" t="s">
        <v>144</v>
      </c>
      <c r="E149" s="41"/>
      <c r="F149" s="228" t="s">
        <v>247</v>
      </c>
      <c r="G149" s="41"/>
      <c r="H149" s="41"/>
      <c r="I149" s="229"/>
      <c r="J149" s="41"/>
      <c r="K149" s="41"/>
      <c r="L149" s="45"/>
      <c r="M149" s="230"/>
      <c r="N149" s="231"/>
      <c r="O149" s="86"/>
      <c r="P149" s="86"/>
      <c r="Q149" s="86"/>
      <c r="R149" s="86"/>
      <c r="S149" s="86"/>
      <c r="T149" s="87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144</v>
      </c>
      <c r="AU149" s="18" t="s">
        <v>82</v>
      </c>
    </row>
    <row r="150" s="13" customFormat="1">
      <c r="A150" s="13"/>
      <c r="B150" s="235"/>
      <c r="C150" s="236"/>
      <c r="D150" s="227" t="s">
        <v>161</v>
      </c>
      <c r="E150" s="237" t="s">
        <v>19</v>
      </c>
      <c r="F150" s="238" t="s">
        <v>80</v>
      </c>
      <c r="G150" s="236"/>
      <c r="H150" s="239">
        <v>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161</v>
      </c>
      <c r="AU150" s="245" t="s">
        <v>82</v>
      </c>
      <c r="AV150" s="13" t="s">
        <v>82</v>
      </c>
      <c r="AW150" s="13" t="s">
        <v>34</v>
      </c>
      <c r="AX150" s="13" t="s">
        <v>80</v>
      </c>
      <c r="AY150" s="245" t="s">
        <v>134</v>
      </c>
    </row>
    <row r="151" s="2" customFormat="1" ht="49.05" customHeight="1">
      <c r="A151" s="39"/>
      <c r="B151" s="40"/>
      <c r="C151" s="214" t="s">
        <v>252</v>
      </c>
      <c r="D151" s="214" t="s">
        <v>137</v>
      </c>
      <c r="E151" s="215" t="s">
        <v>249</v>
      </c>
      <c r="F151" s="216" t="s">
        <v>250</v>
      </c>
      <c r="G151" s="217" t="s">
        <v>192</v>
      </c>
      <c r="H151" s="218">
        <v>1</v>
      </c>
      <c r="I151" s="219"/>
      <c r="J151" s="220">
        <f>ROUND(I151*H151,2)</f>
        <v>0</v>
      </c>
      <c r="K151" s="216" t="s">
        <v>19</v>
      </c>
      <c r="L151" s="45"/>
      <c r="M151" s="221" t="s">
        <v>19</v>
      </c>
      <c r="N151" s="222" t="s">
        <v>46</v>
      </c>
      <c r="O151" s="86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5" t="s">
        <v>231</v>
      </c>
      <c r="AT151" s="225" t="s">
        <v>137</v>
      </c>
      <c r="AU151" s="225" t="s">
        <v>82</v>
      </c>
      <c r="AY151" s="18" t="s">
        <v>134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8" t="s">
        <v>142</v>
      </c>
      <c r="BK151" s="226">
        <f>ROUND(I151*H151,2)</f>
        <v>0</v>
      </c>
      <c r="BL151" s="18" t="s">
        <v>231</v>
      </c>
      <c r="BM151" s="225" t="s">
        <v>550</v>
      </c>
    </row>
    <row r="152" s="2" customFormat="1">
      <c r="A152" s="39"/>
      <c r="B152" s="40"/>
      <c r="C152" s="41"/>
      <c r="D152" s="227" t="s">
        <v>144</v>
      </c>
      <c r="E152" s="41"/>
      <c r="F152" s="228" t="s">
        <v>250</v>
      </c>
      <c r="G152" s="41"/>
      <c r="H152" s="41"/>
      <c r="I152" s="229"/>
      <c r="J152" s="41"/>
      <c r="K152" s="41"/>
      <c r="L152" s="45"/>
      <c r="M152" s="230"/>
      <c r="N152" s="231"/>
      <c r="O152" s="86"/>
      <c r="P152" s="86"/>
      <c r="Q152" s="86"/>
      <c r="R152" s="86"/>
      <c r="S152" s="86"/>
      <c r="T152" s="87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144</v>
      </c>
      <c r="AU152" s="18" t="s">
        <v>82</v>
      </c>
    </row>
    <row r="153" s="13" customFormat="1">
      <c r="A153" s="13"/>
      <c r="B153" s="235"/>
      <c r="C153" s="236"/>
      <c r="D153" s="227" t="s">
        <v>161</v>
      </c>
      <c r="E153" s="237" t="s">
        <v>19</v>
      </c>
      <c r="F153" s="238" t="s">
        <v>80</v>
      </c>
      <c r="G153" s="236"/>
      <c r="H153" s="239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161</v>
      </c>
      <c r="AU153" s="245" t="s">
        <v>82</v>
      </c>
      <c r="AV153" s="13" t="s">
        <v>82</v>
      </c>
      <c r="AW153" s="13" t="s">
        <v>34</v>
      </c>
      <c r="AX153" s="13" t="s">
        <v>80</v>
      </c>
      <c r="AY153" s="245" t="s">
        <v>134</v>
      </c>
    </row>
    <row r="154" s="2" customFormat="1" ht="16.5" customHeight="1">
      <c r="A154" s="39"/>
      <c r="B154" s="40"/>
      <c r="C154" s="214" t="s">
        <v>256</v>
      </c>
      <c r="D154" s="214" t="s">
        <v>137</v>
      </c>
      <c r="E154" s="215" t="s">
        <v>253</v>
      </c>
      <c r="F154" s="216" t="s">
        <v>254</v>
      </c>
      <c r="G154" s="217" t="s">
        <v>192</v>
      </c>
      <c r="H154" s="218">
        <v>1</v>
      </c>
      <c r="I154" s="219"/>
      <c r="J154" s="220">
        <f>ROUND(I154*H154,2)</f>
        <v>0</v>
      </c>
      <c r="K154" s="216" t="s">
        <v>19</v>
      </c>
      <c r="L154" s="45"/>
      <c r="M154" s="221" t="s">
        <v>19</v>
      </c>
      <c r="N154" s="222" t="s">
        <v>46</v>
      </c>
      <c r="O154" s="86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5" t="s">
        <v>231</v>
      </c>
      <c r="AT154" s="225" t="s">
        <v>137</v>
      </c>
      <c r="AU154" s="225" t="s">
        <v>82</v>
      </c>
      <c r="AY154" s="18" t="s">
        <v>134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8" t="s">
        <v>142</v>
      </c>
      <c r="BK154" s="226">
        <f>ROUND(I154*H154,2)</f>
        <v>0</v>
      </c>
      <c r="BL154" s="18" t="s">
        <v>231</v>
      </c>
      <c r="BM154" s="225" t="s">
        <v>551</v>
      </c>
    </row>
    <row r="155" s="2" customFormat="1">
      <c r="A155" s="39"/>
      <c r="B155" s="40"/>
      <c r="C155" s="41"/>
      <c r="D155" s="227" t="s">
        <v>144</v>
      </c>
      <c r="E155" s="41"/>
      <c r="F155" s="228" t="s">
        <v>254</v>
      </c>
      <c r="G155" s="41"/>
      <c r="H155" s="41"/>
      <c r="I155" s="229"/>
      <c r="J155" s="41"/>
      <c r="K155" s="41"/>
      <c r="L155" s="45"/>
      <c r="M155" s="230"/>
      <c r="N155" s="231"/>
      <c r="O155" s="86"/>
      <c r="P155" s="86"/>
      <c r="Q155" s="86"/>
      <c r="R155" s="86"/>
      <c r="S155" s="86"/>
      <c r="T155" s="87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144</v>
      </c>
      <c r="AU155" s="18" t="s">
        <v>82</v>
      </c>
    </row>
    <row r="156" s="13" customFormat="1">
      <c r="A156" s="13"/>
      <c r="B156" s="235"/>
      <c r="C156" s="236"/>
      <c r="D156" s="227" t="s">
        <v>161</v>
      </c>
      <c r="E156" s="237" t="s">
        <v>19</v>
      </c>
      <c r="F156" s="238" t="s">
        <v>80</v>
      </c>
      <c r="G156" s="236"/>
      <c r="H156" s="239">
        <v>1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161</v>
      </c>
      <c r="AU156" s="245" t="s">
        <v>82</v>
      </c>
      <c r="AV156" s="13" t="s">
        <v>82</v>
      </c>
      <c r="AW156" s="13" t="s">
        <v>34</v>
      </c>
      <c r="AX156" s="13" t="s">
        <v>80</v>
      </c>
      <c r="AY156" s="245" t="s">
        <v>134</v>
      </c>
    </row>
    <row r="157" s="2" customFormat="1" ht="24.15" customHeight="1">
      <c r="A157" s="39"/>
      <c r="B157" s="40"/>
      <c r="C157" s="214" t="s">
        <v>8</v>
      </c>
      <c r="D157" s="214" t="s">
        <v>137</v>
      </c>
      <c r="E157" s="215" t="s">
        <v>257</v>
      </c>
      <c r="F157" s="216" t="s">
        <v>258</v>
      </c>
      <c r="G157" s="217" t="s">
        <v>192</v>
      </c>
      <c r="H157" s="218">
        <v>1</v>
      </c>
      <c r="I157" s="219"/>
      <c r="J157" s="220">
        <f>ROUND(I157*H157,2)</f>
        <v>0</v>
      </c>
      <c r="K157" s="216" t="s">
        <v>19</v>
      </c>
      <c r="L157" s="45"/>
      <c r="M157" s="221" t="s">
        <v>19</v>
      </c>
      <c r="N157" s="222" t="s">
        <v>46</v>
      </c>
      <c r="O157" s="86"/>
      <c r="P157" s="223">
        <f>O157*H157</f>
        <v>0</v>
      </c>
      <c r="Q157" s="223">
        <v>0</v>
      </c>
      <c r="R157" s="223">
        <f>Q157*H157</f>
        <v>0</v>
      </c>
      <c r="S157" s="223">
        <v>0</v>
      </c>
      <c r="T157" s="22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5" t="s">
        <v>231</v>
      </c>
      <c r="AT157" s="225" t="s">
        <v>137</v>
      </c>
      <c r="AU157" s="225" t="s">
        <v>82</v>
      </c>
      <c r="AY157" s="18" t="s">
        <v>134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8" t="s">
        <v>142</v>
      </c>
      <c r="BK157" s="226">
        <f>ROUND(I157*H157,2)</f>
        <v>0</v>
      </c>
      <c r="BL157" s="18" t="s">
        <v>231</v>
      </c>
      <c r="BM157" s="225" t="s">
        <v>552</v>
      </c>
    </row>
    <row r="158" s="2" customFormat="1">
      <c r="A158" s="39"/>
      <c r="B158" s="40"/>
      <c r="C158" s="41"/>
      <c r="D158" s="227" t="s">
        <v>144</v>
      </c>
      <c r="E158" s="41"/>
      <c r="F158" s="228" t="s">
        <v>258</v>
      </c>
      <c r="G158" s="41"/>
      <c r="H158" s="41"/>
      <c r="I158" s="229"/>
      <c r="J158" s="41"/>
      <c r="K158" s="41"/>
      <c r="L158" s="45"/>
      <c r="M158" s="230"/>
      <c r="N158" s="231"/>
      <c r="O158" s="86"/>
      <c r="P158" s="86"/>
      <c r="Q158" s="86"/>
      <c r="R158" s="86"/>
      <c r="S158" s="86"/>
      <c r="T158" s="87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144</v>
      </c>
      <c r="AU158" s="18" t="s">
        <v>82</v>
      </c>
    </row>
    <row r="159" s="13" customFormat="1">
      <c r="A159" s="13"/>
      <c r="B159" s="235"/>
      <c r="C159" s="236"/>
      <c r="D159" s="227" t="s">
        <v>161</v>
      </c>
      <c r="E159" s="237" t="s">
        <v>19</v>
      </c>
      <c r="F159" s="238" t="s">
        <v>80</v>
      </c>
      <c r="G159" s="236"/>
      <c r="H159" s="239">
        <v>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161</v>
      </c>
      <c r="AU159" s="245" t="s">
        <v>82</v>
      </c>
      <c r="AV159" s="13" t="s">
        <v>82</v>
      </c>
      <c r="AW159" s="13" t="s">
        <v>34</v>
      </c>
      <c r="AX159" s="13" t="s">
        <v>80</v>
      </c>
      <c r="AY159" s="245" t="s">
        <v>134</v>
      </c>
    </row>
    <row r="160" s="2" customFormat="1" ht="16.5" customHeight="1">
      <c r="A160" s="39"/>
      <c r="B160" s="40"/>
      <c r="C160" s="214" t="s">
        <v>264</v>
      </c>
      <c r="D160" s="214" t="s">
        <v>137</v>
      </c>
      <c r="E160" s="215" t="s">
        <v>260</v>
      </c>
      <c r="F160" s="216" t="s">
        <v>261</v>
      </c>
      <c r="G160" s="217" t="s">
        <v>192</v>
      </c>
      <c r="H160" s="218">
        <v>1</v>
      </c>
      <c r="I160" s="219"/>
      <c r="J160" s="220">
        <f>ROUND(I160*H160,2)</f>
        <v>0</v>
      </c>
      <c r="K160" s="216" t="s">
        <v>19</v>
      </c>
      <c r="L160" s="45"/>
      <c r="M160" s="221" t="s">
        <v>19</v>
      </c>
      <c r="N160" s="222" t="s">
        <v>46</v>
      </c>
      <c r="O160" s="86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5" t="s">
        <v>231</v>
      </c>
      <c r="AT160" s="225" t="s">
        <v>137</v>
      </c>
      <c r="AU160" s="225" t="s">
        <v>82</v>
      </c>
      <c r="AY160" s="18" t="s">
        <v>134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8" t="s">
        <v>142</v>
      </c>
      <c r="BK160" s="226">
        <f>ROUND(I160*H160,2)</f>
        <v>0</v>
      </c>
      <c r="BL160" s="18" t="s">
        <v>231</v>
      </c>
      <c r="BM160" s="225" t="s">
        <v>553</v>
      </c>
    </row>
    <row r="161" s="2" customFormat="1">
      <c r="A161" s="39"/>
      <c r="B161" s="40"/>
      <c r="C161" s="41"/>
      <c r="D161" s="227" t="s">
        <v>144</v>
      </c>
      <c r="E161" s="41"/>
      <c r="F161" s="228" t="s">
        <v>263</v>
      </c>
      <c r="G161" s="41"/>
      <c r="H161" s="41"/>
      <c r="I161" s="229"/>
      <c r="J161" s="41"/>
      <c r="K161" s="41"/>
      <c r="L161" s="45"/>
      <c r="M161" s="230"/>
      <c r="N161" s="231"/>
      <c r="O161" s="86"/>
      <c r="P161" s="86"/>
      <c r="Q161" s="86"/>
      <c r="R161" s="86"/>
      <c r="S161" s="86"/>
      <c r="T161" s="87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82</v>
      </c>
    </row>
    <row r="162" s="2" customFormat="1">
      <c r="A162" s="39"/>
      <c r="B162" s="40"/>
      <c r="C162" s="41"/>
      <c r="D162" s="227" t="s">
        <v>159</v>
      </c>
      <c r="E162" s="41"/>
      <c r="F162" s="234" t="s">
        <v>554</v>
      </c>
      <c r="G162" s="41"/>
      <c r="H162" s="41"/>
      <c r="I162" s="229"/>
      <c r="J162" s="41"/>
      <c r="K162" s="41"/>
      <c r="L162" s="45"/>
      <c r="M162" s="230"/>
      <c r="N162" s="231"/>
      <c r="O162" s="86"/>
      <c r="P162" s="86"/>
      <c r="Q162" s="86"/>
      <c r="R162" s="86"/>
      <c r="S162" s="86"/>
      <c r="T162" s="87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159</v>
      </c>
      <c r="AU162" s="18" t="s">
        <v>82</v>
      </c>
    </row>
    <row r="163" s="2" customFormat="1" ht="16.5" customHeight="1">
      <c r="A163" s="39"/>
      <c r="B163" s="40"/>
      <c r="C163" s="214" t="s">
        <v>276</v>
      </c>
      <c r="D163" s="214" t="s">
        <v>137</v>
      </c>
      <c r="E163" s="215" t="s">
        <v>265</v>
      </c>
      <c r="F163" s="216" t="s">
        <v>266</v>
      </c>
      <c r="G163" s="217" t="s">
        <v>192</v>
      </c>
      <c r="H163" s="218">
        <v>1</v>
      </c>
      <c r="I163" s="219"/>
      <c r="J163" s="220">
        <f>ROUND(I163*H163,2)</f>
        <v>0</v>
      </c>
      <c r="K163" s="216" t="s">
        <v>19</v>
      </c>
      <c r="L163" s="45"/>
      <c r="M163" s="221" t="s">
        <v>19</v>
      </c>
      <c r="N163" s="222" t="s">
        <v>46</v>
      </c>
      <c r="O163" s="86"/>
      <c r="P163" s="223">
        <f>O163*H163</f>
        <v>0</v>
      </c>
      <c r="Q163" s="223">
        <v>0</v>
      </c>
      <c r="R163" s="223">
        <f>Q163*H163</f>
        <v>0</v>
      </c>
      <c r="S163" s="223">
        <v>0</v>
      </c>
      <c r="T163" s="22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5" t="s">
        <v>231</v>
      </c>
      <c r="AT163" s="225" t="s">
        <v>137</v>
      </c>
      <c r="AU163" s="225" t="s">
        <v>82</v>
      </c>
      <c r="AY163" s="18" t="s">
        <v>134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8" t="s">
        <v>142</v>
      </c>
      <c r="BK163" s="226">
        <f>ROUND(I163*H163,2)</f>
        <v>0</v>
      </c>
      <c r="BL163" s="18" t="s">
        <v>231</v>
      </c>
      <c r="BM163" s="225" t="s">
        <v>555</v>
      </c>
    </row>
    <row r="164" s="2" customFormat="1">
      <c r="A164" s="39"/>
      <c r="B164" s="40"/>
      <c r="C164" s="41"/>
      <c r="D164" s="227" t="s">
        <v>144</v>
      </c>
      <c r="E164" s="41"/>
      <c r="F164" s="228" t="s">
        <v>268</v>
      </c>
      <c r="G164" s="41"/>
      <c r="H164" s="41"/>
      <c r="I164" s="229"/>
      <c r="J164" s="41"/>
      <c r="K164" s="41"/>
      <c r="L164" s="45"/>
      <c r="M164" s="230"/>
      <c r="N164" s="231"/>
      <c r="O164" s="86"/>
      <c r="P164" s="86"/>
      <c r="Q164" s="86"/>
      <c r="R164" s="86"/>
      <c r="S164" s="86"/>
      <c r="T164" s="87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82</v>
      </c>
    </row>
    <row r="165" s="14" customFormat="1">
      <c r="A165" s="14"/>
      <c r="B165" s="250"/>
      <c r="C165" s="251"/>
      <c r="D165" s="227" t="s">
        <v>161</v>
      </c>
      <c r="E165" s="252" t="s">
        <v>19</v>
      </c>
      <c r="F165" s="253" t="s">
        <v>556</v>
      </c>
      <c r="G165" s="251"/>
      <c r="H165" s="252" t="s">
        <v>19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9" t="s">
        <v>161</v>
      </c>
      <c r="AU165" s="259" t="s">
        <v>82</v>
      </c>
      <c r="AV165" s="14" t="s">
        <v>80</v>
      </c>
      <c r="AW165" s="14" t="s">
        <v>34</v>
      </c>
      <c r="AX165" s="14" t="s">
        <v>73</v>
      </c>
      <c r="AY165" s="259" t="s">
        <v>134</v>
      </c>
    </row>
    <row r="166" s="14" customFormat="1">
      <c r="A166" s="14"/>
      <c r="B166" s="250"/>
      <c r="C166" s="251"/>
      <c r="D166" s="227" t="s">
        <v>161</v>
      </c>
      <c r="E166" s="252" t="s">
        <v>19</v>
      </c>
      <c r="F166" s="253" t="s">
        <v>557</v>
      </c>
      <c r="G166" s="251"/>
      <c r="H166" s="252" t="s">
        <v>19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161</v>
      </c>
      <c r="AU166" s="259" t="s">
        <v>82</v>
      </c>
      <c r="AV166" s="14" t="s">
        <v>80</v>
      </c>
      <c r="AW166" s="14" t="s">
        <v>34</v>
      </c>
      <c r="AX166" s="14" t="s">
        <v>73</v>
      </c>
      <c r="AY166" s="259" t="s">
        <v>134</v>
      </c>
    </row>
    <row r="167" s="14" customFormat="1">
      <c r="A167" s="14"/>
      <c r="B167" s="250"/>
      <c r="C167" s="251"/>
      <c r="D167" s="227" t="s">
        <v>161</v>
      </c>
      <c r="E167" s="252" t="s">
        <v>19</v>
      </c>
      <c r="F167" s="253" t="s">
        <v>558</v>
      </c>
      <c r="G167" s="251"/>
      <c r="H167" s="252" t="s">
        <v>19</v>
      </c>
      <c r="I167" s="254"/>
      <c r="J167" s="251"/>
      <c r="K167" s="251"/>
      <c r="L167" s="255"/>
      <c r="M167" s="256"/>
      <c r="N167" s="257"/>
      <c r="O167" s="257"/>
      <c r="P167" s="257"/>
      <c r="Q167" s="257"/>
      <c r="R167" s="257"/>
      <c r="S167" s="257"/>
      <c r="T167" s="25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9" t="s">
        <v>161</v>
      </c>
      <c r="AU167" s="259" t="s">
        <v>82</v>
      </c>
      <c r="AV167" s="14" t="s">
        <v>80</v>
      </c>
      <c r="AW167" s="14" t="s">
        <v>34</v>
      </c>
      <c r="AX167" s="14" t="s">
        <v>73</v>
      </c>
      <c r="AY167" s="259" t="s">
        <v>134</v>
      </c>
    </row>
    <row r="168" s="14" customFormat="1">
      <c r="A168" s="14"/>
      <c r="B168" s="250"/>
      <c r="C168" s="251"/>
      <c r="D168" s="227" t="s">
        <v>161</v>
      </c>
      <c r="E168" s="252" t="s">
        <v>19</v>
      </c>
      <c r="F168" s="253" t="s">
        <v>559</v>
      </c>
      <c r="G168" s="251"/>
      <c r="H168" s="252" t="s">
        <v>19</v>
      </c>
      <c r="I168" s="254"/>
      <c r="J168" s="251"/>
      <c r="K168" s="251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161</v>
      </c>
      <c r="AU168" s="259" t="s">
        <v>82</v>
      </c>
      <c r="AV168" s="14" t="s">
        <v>80</v>
      </c>
      <c r="AW168" s="14" t="s">
        <v>34</v>
      </c>
      <c r="AX168" s="14" t="s">
        <v>73</v>
      </c>
      <c r="AY168" s="259" t="s">
        <v>134</v>
      </c>
    </row>
    <row r="169" s="14" customFormat="1">
      <c r="A169" s="14"/>
      <c r="B169" s="250"/>
      <c r="C169" s="251"/>
      <c r="D169" s="227" t="s">
        <v>161</v>
      </c>
      <c r="E169" s="252" t="s">
        <v>19</v>
      </c>
      <c r="F169" s="253" t="s">
        <v>560</v>
      </c>
      <c r="G169" s="251"/>
      <c r="H169" s="252" t="s">
        <v>19</v>
      </c>
      <c r="I169" s="254"/>
      <c r="J169" s="251"/>
      <c r="K169" s="251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161</v>
      </c>
      <c r="AU169" s="259" t="s">
        <v>82</v>
      </c>
      <c r="AV169" s="14" t="s">
        <v>80</v>
      </c>
      <c r="AW169" s="14" t="s">
        <v>34</v>
      </c>
      <c r="AX169" s="14" t="s">
        <v>73</v>
      </c>
      <c r="AY169" s="259" t="s">
        <v>134</v>
      </c>
    </row>
    <row r="170" s="14" customFormat="1">
      <c r="A170" s="14"/>
      <c r="B170" s="250"/>
      <c r="C170" s="251"/>
      <c r="D170" s="227" t="s">
        <v>161</v>
      </c>
      <c r="E170" s="252" t="s">
        <v>19</v>
      </c>
      <c r="F170" s="253" t="s">
        <v>561</v>
      </c>
      <c r="G170" s="251"/>
      <c r="H170" s="252" t="s">
        <v>19</v>
      </c>
      <c r="I170" s="254"/>
      <c r="J170" s="251"/>
      <c r="K170" s="251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161</v>
      </c>
      <c r="AU170" s="259" t="s">
        <v>82</v>
      </c>
      <c r="AV170" s="14" t="s">
        <v>80</v>
      </c>
      <c r="AW170" s="14" t="s">
        <v>34</v>
      </c>
      <c r="AX170" s="14" t="s">
        <v>73</v>
      </c>
      <c r="AY170" s="259" t="s">
        <v>134</v>
      </c>
    </row>
    <row r="171" s="14" customFormat="1">
      <c r="A171" s="14"/>
      <c r="B171" s="250"/>
      <c r="C171" s="251"/>
      <c r="D171" s="227" t="s">
        <v>161</v>
      </c>
      <c r="E171" s="252" t="s">
        <v>19</v>
      </c>
      <c r="F171" s="253" t="s">
        <v>562</v>
      </c>
      <c r="G171" s="251"/>
      <c r="H171" s="252" t="s">
        <v>19</v>
      </c>
      <c r="I171" s="254"/>
      <c r="J171" s="251"/>
      <c r="K171" s="251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161</v>
      </c>
      <c r="AU171" s="259" t="s">
        <v>82</v>
      </c>
      <c r="AV171" s="14" t="s">
        <v>80</v>
      </c>
      <c r="AW171" s="14" t="s">
        <v>34</v>
      </c>
      <c r="AX171" s="14" t="s">
        <v>73</v>
      </c>
      <c r="AY171" s="259" t="s">
        <v>134</v>
      </c>
    </row>
    <row r="172" s="13" customFormat="1">
      <c r="A172" s="13"/>
      <c r="B172" s="235"/>
      <c r="C172" s="236"/>
      <c r="D172" s="227" t="s">
        <v>161</v>
      </c>
      <c r="E172" s="237" t="s">
        <v>19</v>
      </c>
      <c r="F172" s="238" t="s">
        <v>80</v>
      </c>
      <c r="G172" s="236"/>
      <c r="H172" s="239">
        <v>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161</v>
      </c>
      <c r="AU172" s="245" t="s">
        <v>82</v>
      </c>
      <c r="AV172" s="13" t="s">
        <v>82</v>
      </c>
      <c r="AW172" s="13" t="s">
        <v>34</v>
      </c>
      <c r="AX172" s="13" t="s">
        <v>80</v>
      </c>
      <c r="AY172" s="245" t="s">
        <v>134</v>
      </c>
    </row>
    <row r="173" s="2" customFormat="1" ht="16.5" customHeight="1">
      <c r="A173" s="39"/>
      <c r="B173" s="40"/>
      <c r="C173" s="214" t="s">
        <v>282</v>
      </c>
      <c r="D173" s="214" t="s">
        <v>137</v>
      </c>
      <c r="E173" s="215" t="s">
        <v>277</v>
      </c>
      <c r="F173" s="216" t="s">
        <v>278</v>
      </c>
      <c r="G173" s="217" t="s">
        <v>192</v>
      </c>
      <c r="H173" s="218">
        <v>1</v>
      </c>
      <c r="I173" s="219"/>
      <c r="J173" s="220">
        <f>ROUND(I173*H173,2)</f>
        <v>0</v>
      </c>
      <c r="K173" s="216" t="s">
        <v>19</v>
      </c>
      <c r="L173" s="45"/>
      <c r="M173" s="221" t="s">
        <v>19</v>
      </c>
      <c r="N173" s="222" t="s">
        <v>46</v>
      </c>
      <c r="O173" s="86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5" t="s">
        <v>231</v>
      </c>
      <c r="AT173" s="225" t="s">
        <v>137</v>
      </c>
      <c r="AU173" s="225" t="s">
        <v>82</v>
      </c>
      <c r="AY173" s="18" t="s">
        <v>134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8" t="s">
        <v>142</v>
      </c>
      <c r="BK173" s="226">
        <f>ROUND(I173*H173,2)</f>
        <v>0</v>
      </c>
      <c r="BL173" s="18" t="s">
        <v>231</v>
      </c>
      <c r="BM173" s="225" t="s">
        <v>563</v>
      </c>
    </row>
    <row r="174" s="2" customFormat="1">
      <c r="A174" s="39"/>
      <c r="B174" s="40"/>
      <c r="C174" s="41"/>
      <c r="D174" s="227" t="s">
        <v>144</v>
      </c>
      <c r="E174" s="41"/>
      <c r="F174" s="228" t="s">
        <v>280</v>
      </c>
      <c r="G174" s="41"/>
      <c r="H174" s="41"/>
      <c r="I174" s="229"/>
      <c r="J174" s="41"/>
      <c r="K174" s="41"/>
      <c r="L174" s="45"/>
      <c r="M174" s="230"/>
      <c r="N174" s="231"/>
      <c r="O174" s="86"/>
      <c r="P174" s="86"/>
      <c r="Q174" s="86"/>
      <c r="R174" s="86"/>
      <c r="S174" s="86"/>
      <c r="T174" s="87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144</v>
      </c>
      <c r="AU174" s="18" t="s">
        <v>82</v>
      </c>
    </row>
    <row r="175" s="2" customFormat="1">
      <c r="A175" s="39"/>
      <c r="B175" s="40"/>
      <c r="C175" s="41"/>
      <c r="D175" s="227" t="s">
        <v>159</v>
      </c>
      <c r="E175" s="41"/>
      <c r="F175" s="234" t="s">
        <v>281</v>
      </c>
      <c r="G175" s="41"/>
      <c r="H175" s="41"/>
      <c r="I175" s="229"/>
      <c r="J175" s="41"/>
      <c r="K175" s="41"/>
      <c r="L175" s="45"/>
      <c r="M175" s="230"/>
      <c r="N175" s="231"/>
      <c r="O175" s="86"/>
      <c r="P175" s="86"/>
      <c r="Q175" s="86"/>
      <c r="R175" s="86"/>
      <c r="S175" s="86"/>
      <c r="T175" s="87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159</v>
      </c>
      <c r="AU175" s="18" t="s">
        <v>82</v>
      </c>
    </row>
    <row r="176" s="13" customFormat="1">
      <c r="A176" s="13"/>
      <c r="B176" s="235"/>
      <c r="C176" s="236"/>
      <c r="D176" s="227" t="s">
        <v>161</v>
      </c>
      <c r="E176" s="237" t="s">
        <v>19</v>
      </c>
      <c r="F176" s="238" t="s">
        <v>80</v>
      </c>
      <c r="G176" s="236"/>
      <c r="H176" s="239">
        <v>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161</v>
      </c>
      <c r="AU176" s="245" t="s">
        <v>82</v>
      </c>
      <c r="AV176" s="13" t="s">
        <v>82</v>
      </c>
      <c r="AW176" s="13" t="s">
        <v>34</v>
      </c>
      <c r="AX176" s="13" t="s">
        <v>80</v>
      </c>
      <c r="AY176" s="245" t="s">
        <v>134</v>
      </c>
    </row>
    <row r="177" s="2" customFormat="1" ht="24.15" customHeight="1">
      <c r="A177" s="39"/>
      <c r="B177" s="40"/>
      <c r="C177" s="214" t="s">
        <v>287</v>
      </c>
      <c r="D177" s="214" t="s">
        <v>137</v>
      </c>
      <c r="E177" s="215" t="s">
        <v>564</v>
      </c>
      <c r="F177" s="216" t="s">
        <v>565</v>
      </c>
      <c r="G177" s="217" t="s">
        <v>192</v>
      </c>
      <c r="H177" s="218">
        <v>1</v>
      </c>
      <c r="I177" s="219"/>
      <c r="J177" s="220">
        <f>ROUND(I177*H177,2)</f>
        <v>0</v>
      </c>
      <c r="K177" s="216" t="s">
        <v>19</v>
      </c>
      <c r="L177" s="45"/>
      <c r="M177" s="221" t="s">
        <v>19</v>
      </c>
      <c r="N177" s="222" t="s">
        <v>46</v>
      </c>
      <c r="O177" s="86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5" t="s">
        <v>231</v>
      </c>
      <c r="AT177" s="225" t="s">
        <v>137</v>
      </c>
      <c r="AU177" s="225" t="s">
        <v>82</v>
      </c>
      <c r="AY177" s="18" t="s">
        <v>134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8" t="s">
        <v>142</v>
      </c>
      <c r="BK177" s="226">
        <f>ROUND(I177*H177,2)</f>
        <v>0</v>
      </c>
      <c r="BL177" s="18" t="s">
        <v>231</v>
      </c>
      <c r="BM177" s="225" t="s">
        <v>566</v>
      </c>
    </row>
    <row r="178" s="2" customFormat="1">
      <c r="A178" s="39"/>
      <c r="B178" s="40"/>
      <c r="C178" s="41"/>
      <c r="D178" s="227" t="s">
        <v>144</v>
      </c>
      <c r="E178" s="41"/>
      <c r="F178" s="228" t="s">
        <v>567</v>
      </c>
      <c r="G178" s="41"/>
      <c r="H178" s="41"/>
      <c r="I178" s="229"/>
      <c r="J178" s="41"/>
      <c r="K178" s="41"/>
      <c r="L178" s="45"/>
      <c r="M178" s="230"/>
      <c r="N178" s="231"/>
      <c r="O178" s="86"/>
      <c r="P178" s="86"/>
      <c r="Q178" s="86"/>
      <c r="R178" s="86"/>
      <c r="S178" s="86"/>
      <c r="T178" s="87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82</v>
      </c>
    </row>
    <row r="179" s="14" customFormat="1">
      <c r="A179" s="14"/>
      <c r="B179" s="250"/>
      <c r="C179" s="251"/>
      <c r="D179" s="227" t="s">
        <v>161</v>
      </c>
      <c r="E179" s="252" t="s">
        <v>19</v>
      </c>
      <c r="F179" s="253" t="s">
        <v>568</v>
      </c>
      <c r="G179" s="251"/>
      <c r="H179" s="252" t="s">
        <v>19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161</v>
      </c>
      <c r="AU179" s="259" t="s">
        <v>82</v>
      </c>
      <c r="AV179" s="14" t="s">
        <v>80</v>
      </c>
      <c r="AW179" s="14" t="s">
        <v>34</v>
      </c>
      <c r="AX179" s="14" t="s">
        <v>73</v>
      </c>
      <c r="AY179" s="259" t="s">
        <v>134</v>
      </c>
    </row>
    <row r="180" s="14" customFormat="1">
      <c r="A180" s="14"/>
      <c r="B180" s="250"/>
      <c r="C180" s="251"/>
      <c r="D180" s="227" t="s">
        <v>161</v>
      </c>
      <c r="E180" s="252" t="s">
        <v>19</v>
      </c>
      <c r="F180" s="253" t="s">
        <v>569</v>
      </c>
      <c r="G180" s="251"/>
      <c r="H180" s="252" t="s">
        <v>19</v>
      </c>
      <c r="I180" s="254"/>
      <c r="J180" s="251"/>
      <c r="K180" s="251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161</v>
      </c>
      <c r="AU180" s="259" t="s">
        <v>82</v>
      </c>
      <c r="AV180" s="14" t="s">
        <v>80</v>
      </c>
      <c r="AW180" s="14" t="s">
        <v>34</v>
      </c>
      <c r="AX180" s="14" t="s">
        <v>73</v>
      </c>
      <c r="AY180" s="259" t="s">
        <v>134</v>
      </c>
    </row>
    <row r="181" s="13" customFormat="1">
      <c r="A181" s="13"/>
      <c r="B181" s="235"/>
      <c r="C181" s="236"/>
      <c r="D181" s="227" t="s">
        <v>161</v>
      </c>
      <c r="E181" s="237" t="s">
        <v>19</v>
      </c>
      <c r="F181" s="238" t="s">
        <v>80</v>
      </c>
      <c r="G181" s="236"/>
      <c r="H181" s="239">
        <v>1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161</v>
      </c>
      <c r="AU181" s="245" t="s">
        <v>82</v>
      </c>
      <c r="AV181" s="13" t="s">
        <v>82</v>
      </c>
      <c r="AW181" s="13" t="s">
        <v>34</v>
      </c>
      <c r="AX181" s="13" t="s">
        <v>80</v>
      </c>
      <c r="AY181" s="245" t="s">
        <v>134</v>
      </c>
    </row>
    <row r="182" s="2" customFormat="1" ht="33" customHeight="1">
      <c r="A182" s="39"/>
      <c r="B182" s="40"/>
      <c r="C182" s="214" t="s">
        <v>402</v>
      </c>
      <c r="D182" s="214" t="s">
        <v>137</v>
      </c>
      <c r="E182" s="215" t="s">
        <v>283</v>
      </c>
      <c r="F182" s="216" t="s">
        <v>284</v>
      </c>
      <c r="G182" s="217" t="s">
        <v>192</v>
      </c>
      <c r="H182" s="218">
        <v>1</v>
      </c>
      <c r="I182" s="219"/>
      <c r="J182" s="220">
        <f>ROUND(I182*H182,2)</f>
        <v>0</v>
      </c>
      <c r="K182" s="216" t="s">
        <v>19</v>
      </c>
      <c r="L182" s="45"/>
      <c r="M182" s="221" t="s">
        <v>19</v>
      </c>
      <c r="N182" s="222" t="s">
        <v>46</v>
      </c>
      <c r="O182" s="86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5" t="s">
        <v>231</v>
      </c>
      <c r="AT182" s="225" t="s">
        <v>137</v>
      </c>
      <c r="AU182" s="225" t="s">
        <v>82</v>
      </c>
      <c r="AY182" s="18" t="s">
        <v>134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8" t="s">
        <v>142</v>
      </c>
      <c r="BK182" s="226">
        <f>ROUND(I182*H182,2)</f>
        <v>0</v>
      </c>
      <c r="BL182" s="18" t="s">
        <v>231</v>
      </c>
      <c r="BM182" s="225" t="s">
        <v>570</v>
      </c>
    </row>
    <row r="183" s="2" customFormat="1">
      <c r="A183" s="39"/>
      <c r="B183" s="40"/>
      <c r="C183" s="41"/>
      <c r="D183" s="227" t="s">
        <v>144</v>
      </c>
      <c r="E183" s="41"/>
      <c r="F183" s="228" t="s">
        <v>284</v>
      </c>
      <c r="G183" s="41"/>
      <c r="H183" s="41"/>
      <c r="I183" s="229"/>
      <c r="J183" s="41"/>
      <c r="K183" s="41"/>
      <c r="L183" s="45"/>
      <c r="M183" s="230"/>
      <c r="N183" s="231"/>
      <c r="O183" s="86"/>
      <c r="P183" s="86"/>
      <c r="Q183" s="86"/>
      <c r="R183" s="86"/>
      <c r="S183" s="86"/>
      <c r="T183" s="87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144</v>
      </c>
      <c r="AU183" s="18" t="s">
        <v>82</v>
      </c>
    </row>
    <row r="184" s="14" customFormat="1">
      <c r="A184" s="14"/>
      <c r="B184" s="250"/>
      <c r="C184" s="251"/>
      <c r="D184" s="227" t="s">
        <v>161</v>
      </c>
      <c r="E184" s="252" t="s">
        <v>19</v>
      </c>
      <c r="F184" s="253" t="s">
        <v>571</v>
      </c>
      <c r="G184" s="251"/>
      <c r="H184" s="252" t="s">
        <v>19</v>
      </c>
      <c r="I184" s="254"/>
      <c r="J184" s="251"/>
      <c r="K184" s="251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161</v>
      </c>
      <c r="AU184" s="259" t="s">
        <v>82</v>
      </c>
      <c r="AV184" s="14" t="s">
        <v>80</v>
      </c>
      <c r="AW184" s="14" t="s">
        <v>34</v>
      </c>
      <c r="AX184" s="14" t="s">
        <v>73</v>
      </c>
      <c r="AY184" s="259" t="s">
        <v>134</v>
      </c>
    </row>
    <row r="185" s="13" customFormat="1">
      <c r="A185" s="13"/>
      <c r="B185" s="235"/>
      <c r="C185" s="236"/>
      <c r="D185" s="227" t="s">
        <v>161</v>
      </c>
      <c r="E185" s="237" t="s">
        <v>19</v>
      </c>
      <c r="F185" s="238" t="s">
        <v>80</v>
      </c>
      <c r="G185" s="236"/>
      <c r="H185" s="239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161</v>
      </c>
      <c r="AU185" s="245" t="s">
        <v>82</v>
      </c>
      <c r="AV185" s="13" t="s">
        <v>82</v>
      </c>
      <c r="AW185" s="13" t="s">
        <v>34</v>
      </c>
      <c r="AX185" s="13" t="s">
        <v>80</v>
      </c>
      <c r="AY185" s="245" t="s">
        <v>134</v>
      </c>
    </row>
    <row r="186" s="2" customFormat="1" ht="16.5" customHeight="1">
      <c r="A186" s="39"/>
      <c r="B186" s="40"/>
      <c r="C186" s="214" t="s">
        <v>572</v>
      </c>
      <c r="D186" s="214" t="s">
        <v>137</v>
      </c>
      <c r="E186" s="215" t="s">
        <v>288</v>
      </c>
      <c r="F186" s="216" t="s">
        <v>289</v>
      </c>
      <c r="G186" s="217" t="s">
        <v>192</v>
      </c>
      <c r="H186" s="218">
        <v>1</v>
      </c>
      <c r="I186" s="219"/>
      <c r="J186" s="220">
        <f>ROUND(I186*H186,2)</f>
        <v>0</v>
      </c>
      <c r="K186" s="216" t="s">
        <v>19</v>
      </c>
      <c r="L186" s="45"/>
      <c r="M186" s="221" t="s">
        <v>19</v>
      </c>
      <c r="N186" s="222" t="s">
        <v>46</v>
      </c>
      <c r="O186" s="86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5" t="s">
        <v>231</v>
      </c>
      <c r="AT186" s="225" t="s">
        <v>137</v>
      </c>
      <c r="AU186" s="225" t="s">
        <v>82</v>
      </c>
      <c r="AY186" s="18" t="s">
        <v>134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8" t="s">
        <v>142</v>
      </c>
      <c r="BK186" s="226">
        <f>ROUND(I186*H186,2)</f>
        <v>0</v>
      </c>
      <c r="BL186" s="18" t="s">
        <v>231</v>
      </c>
      <c r="BM186" s="225" t="s">
        <v>573</v>
      </c>
    </row>
    <row r="187" s="2" customFormat="1">
      <c r="A187" s="39"/>
      <c r="B187" s="40"/>
      <c r="C187" s="41"/>
      <c r="D187" s="227" t="s">
        <v>144</v>
      </c>
      <c r="E187" s="41"/>
      <c r="F187" s="228" t="s">
        <v>289</v>
      </c>
      <c r="G187" s="41"/>
      <c r="H187" s="41"/>
      <c r="I187" s="229"/>
      <c r="J187" s="41"/>
      <c r="K187" s="41"/>
      <c r="L187" s="45"/>
      <c r="M187" s="230"/>
      <c r="N187" s="231"/>
      <c r="O187" s="86"/>
      <c r="P187" s="86"/>
      <c r="Q187" s="86"/>
      <c r="R187" s="86"/>
      <c r="S187" s="86"/>
      <c r="T187" s="87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82</v>
      </c>
    </row>
    <row r="188" s="13" customFormat="1">
      <c r="A188" s="13"/>
      <c r="B188" s="235"/>
      <c r="C188" s="236"/>
      <c r="D188" s="227" t="s">
        <v>161</v>
      </c>
      <c r="E188" s="237" t="s">
        <v>19</v>
      </c>
      <c r="F188" s="238" t="s">
        <v>80</v>
      </c>
      <c r="G188" s="236"/>
      <c r="H188" s="239">
        <v>1</v>
      </c>
      <c r="I188" s="240"/>
      <c r="J188" s="236"/>
      <c r="K188" s="236"/>
      <c r="L188" s="241"/>
      <c r="M188" s="260"/>
      <c r="N188" s="261"/>
      <c r="O188" s="261"/>
      <c r="P188" s="261"/>
      <c r="Q188" s="261"/>
      <c r="R188" s="261"/>
      <c r="S188" s="261"/>
      <c r="T188" s="26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161</v>
      </c>
      <c r="AU188" s="245" t="s">
        <v>82</v>
      </c>
      <c r="AV188" s="13" t="s">
        <v>82</v>
      </c>
      <c r="AW188" s="13" t="s">
        <v>34</v>
      </c>
      <c r="AX188" s="13" t="s">
        <v>80</v>
      </c>
      <c r="AY188" s="245" t="s">
        <v>134</v>
      </c>
    </row>
    <row r="189" s="2" customFormat="1" ht="6.96" customHeight="1">
      <c r="A189" s="39"/>
      <c r="B189" s="61"/>
      <c r="C189" s="62"/>
      <c r="D189" s="62"/>
      <c r="E189" s="62"/>
      <c r="F189" s="62"/>
      <c r="G189" s="62"/>
      <c r="H189" s="62"/>
      <c r="I189" s="62"/>
      <c r="J189" s="62"/>
      <c r="K189" s="62"/>
      <c r="L189" s="45"/>
      <c r="M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</row>
  </sheetData>
  <sheetProtection sheet="1" autoFilter="0" formatColumns="0" formatRows="0" objects="1" scenarios="1" spinCount="100000" saltValue="Pwy3LBAhGcXccMAlrLHVdoNGHIQUGwPCgLAt+Xl0leLDxvCwjK842E70nv9iyh7447ROZuha5xJ6vFKtd/T9Aw==" hashValue="/dtK1jfuwKHpm4qUxR6RUr5spP/Z84DaueJcwKdOrJUXABQjHWYvhMIhmA/mRg6EaHMEyTJQB1e/eBVNVIHumA==" algorithmName="SHA-512" password="CC35"/>
  <autoFilter ref="C89:K1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0"/>
      <c r="C3" s="141"/>
      <c r="D3" s="141"/>
      <c r="E3" s="141"/>
      <c r="F3" s="141"/>
      <c r="G3" s="141"/>
      <c r="H3" s="21"/>
    </row>
    <row r="4" s="1" customFormat="1" ht="24.96" customHeight="1">
      <c r="B4" s="21"/>
      <c r="C4" s="142" t="s">
        <v>574</v>
      </c>
      <c r="H4" s="21"/>
    </row>
    <row r="5" s="1" customFormat="1" ht="12" customHeight="1">
      <c r="B5" s="21"/>
      <c r="C5" s="274" t="s">
        <v>13</v>
      </c>
      <c r="D5" s="151" t="s">
        <v>14</v>
      </c>
      <c r="E5" s="1"/>
      <c r="F5" s="1"/>
      <c r="H5" s="21"/>
    </row>
    <row r="6" s="1" customFormat="1" ht="36.96" customHeight="1">
      <c r="B6" s="21"/>
      <c r="C6" s="275" t="s">
        <v>16</v>
      </c>
      <c r="D6" s="276" t="s">
        <v>17</v>
      </c>
      <c r="E6" s="1"/>
      <c r="F6" s="1"/>
      <c r="H6" s="21"/>
    </row>
    <row r="7" s="1" customFormat="1" ht="16.5" customHeight="1">
      <c r="B7" s="21"/>
      <c r="C7" s="144" t="s">
        <v>23</v>
      </c>
      <c r="D7" s="148" t="str">
        <f>'Rekapitulace stavby'!AN8</f>
        <v>23.1.2026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7"/>
      <c r="B9" s="277"/>
      <c r="C9" s="278" t="s">
        <v>54</v>
      </c>
      <c r="D9" s="279" t="s">
        <v>55</v>
      </c>
      <c r="E9" s="279" t="s">
        <v>122</v>
      </c>
      <c r="F9" s="280" t="s">
        <v>575</v>
      </c>
      <c r="G9" s="187"/>
      <c r="H9" s="277"/>
    </row>
    <row r="10" s="2" customFormat="1" ht="26.4" customHeight="1">
      <c r="A10" s="39"/>
      <c r="B10" s="45"/>
      <c r="C10" s="281" t="s">
        <v>576</v>
      </c>
      <c r="D10" s="281" t="s">
        <v>95</v>
      </c>
      <c r="E10" s="39"/>
      <c r="F10" s="39"/>
      <c r="G10" s="39"/>
      <c r="H10" s="45"/>
    </row>
    <row r="11" s="2" customFormat="1" ht="16.8" customHeight="1">
      <c r="A11" s="39"/>
      <c r="B11" s="45"/>
      <c r="C11" s="282" t="s">
        <v>291</v>
      </c>
      <c r="D11" s="283" t="s">
        <v>292</v>
      </c>
      <c r="E11" s="284" t="s">
        <v>156</v>
      </c>
      <c r="F11" s="285">
        <v>25.489999999999998</v>
      </c>
      <c r="G11" s="39"/>
      <c r="H11" s="45"/>
    </row>
    <row r="12" s="2" customFormat="1" ht="16.8" customHeight="1">
      <c r="A12" s="39"/>
      <c r="B12" s="45"/>
      <c r="C12" s="286" t="s">
        <v>291</v>
      </c>
      <c r="D12" s="286" t="s">
        <v>293</v>
      </c>
      <c r="E12" s="18" t="s">
        <v>19</v>
      </c>
      <c r="F12" s="287">
        <v>25.489999999999998</v>
      </c>
      <c r="G12" s="39"/>
      <c r="H12" s="45"/>
    </row>
    <row r="13" s="2" customFormat="1" ht="16.8" customHeight="1">
      <c r="A13" s="39"/>
      <c r="B13" s="45"/>
      <c r="C13" s="288" t="s">
        <v>577</v>
      </c>
      <c r="D13" s="39"/>
      <c r="E13" s="39"/>
      <c r="F13" s="39"/>
      <c r="G13" s="39"/>
      <c r="H13" s="45"/>
    </row>
    <row r="14" s="2" customFormat="1" ht="16.8" customHeight="1">
      <c r="A14" s="39"/>
      <c r="B14" s="45"/>
      <c r="C14" s="286" t="s">
        <v>327</v>
      </c>
      <c r="D14" s="286" t="s">
        <v>328</v>
      </c>
      <c r="E14" s="18" t="s">
        <v>156</v>
      </c>
      <c r="F14" s="287">
        <v>25.489999999999998</v>
      </c>
      <c r="G14" s="39"/>
      <c r="H14" s="45"/>
    </row>
    <row r="15" s="2" customFormat="1" ht="16.8" customHeight="1">
      <c r="A15" s="39"/>
      <c r="B15" s="45"/>
      <c r="C15" s="286" t="s">
        <v>382</v>
      </c>
      <c r="D15" s="286" t="s">
        <v>383</v>
      </c>
      <c r="E15" s="18" t="s">
        <v>156</v>
      </c>
      <c r="F15" s="287">
        <v>38.524000000000001</v>
      </c>
      <c r="G15" s="39"/>
      <c r="H15" s="45"/>
    </row>
    <row r="16" s="2" customFormat="1" ht="26.4" customHeight="1">
      <c r="A16" s="39"/>
      <c r="B16" s="45"/>
      <c r="C16" s="281" t="s">
        <v>578</v>
      </c>
      <c r="D16" s="281" t="s">
        <v>98</v>
      </c>
      <c r="E16" s="39"/>
      <c r="F16" s="39"/>
      <c r="G16" s="39"/>
      <c r="H16" s="45"/>
    </row>
    <row r="17" s="2" customFormat="1" ht="16.8" customHeight="1">
      <c r="A17" s="39"/>
      <c r="B17" s="45"/>
      <c r="C17" s="282" t="s">
        <v>579</v>
      </c>
      <c r="D17" s="283" t="s">
        <v>580</v>
      </c>
      <c r="E17" s="284" t="s">
        <v>156</v>
      </c>
      <c r="F17" s="285">
        <v>184.52000000000001</v>
      </c>
      <c r="G17" s="39"/>
      <c r="H17" s="45"/>
    </row>
    <row r="18" s="2" customFormat="1" ht="16.8" customHeight="1">
      <c r="A18" s="39"/>
      <c r="B18" s="45"/>
      <c r="C18" s="282" t="s">
        <v>581</v>
      </c>
      <c r="D18" s="283" t="s">
        <v>582</v>
      </c>
      <c r="E18" s="284" t="s">
        <v>156</v>
      </c>
      <c r="F18" s="285">
        <v>141.59999999999999</v>
      </c>
      <c r="G18" s="39"/>
      <c r="H18" s="45"/>
    </row>
    <row r="19" s="2" customFormat="1" ht="7.44" customHeight="1">
      <c r="A19" s="39"/>
      <c r="B19" s="167"/>
      <c r="C19" s="168"/>
      <c r="D19" s="168"/>
      <c r="E19" s="168"/>
      <c r="F19" s="168"/>
      <c r="G19" s="168"/>
      <c r="H19" s="45"/>
    </row>
    <row r="20" s="2" customFormat="1">
      <c r="A20" s="39"/>
      <c r="B20" s="39"/>
      <c r="C20" s="39"/>
      <c r="D20" s="39"/>
      <c r="E20" s="39"/>
      <c r="F20" s="39"/>
      <c r="G20" s="39"/>
      <c r="H20" s="39"/>
    </row>
  </sheetData>
  <sheetProtection sheet="1" formatColumns="0" formatRows="0" objects="1" scenarios="1" spinCount="100000" saltValue="9omCk+MOBHDIBoXeYRxD13pnXtnaqvkbGbQOmQWJocNQFFucZkEy1NtSktSM7/HQ1idadj8drK/mQEzaSXuuNw==" hashValue="dQUJKpWrbpetrXQkFaOQMQpkZcqzVYUI/bG2TZhtCMYhOVqweaz54Ecf2ZU02eCj6aXmGpFjuCSAbSI3xe5AHg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2026-01-28T09:04:57Z</dcterms:created>
  <dcterms:modified xsi:type="dcterms:W3CDTF">2026-01-28T09:05:05Z</dcterms:modified>
</cp:coreProperties>
</file>